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3.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mc:AlternateContent xmlns:mc="http://schemas.openxmlformats.org/markup-compatibility/2006">
    <mc:Choice Requires="x15">
      <x15ac:absPath xmlns:x15ac="http://schemas.microsoft.com/office/spreadsheetml/2010/11/ac" url="https://winrockintl-my.sharepoint.com/personal/brad_kahn_winrock_org/Documents/ACR Files/Website/Document Updates/"/>
    </mc:Choice>
  </mc:AlternateContent>
  <xr:revisionPtr revIDLastSave="0" documentId="8_{39963720-F0EA-1D4F-A100-8875268BD35E}" xr6:coauthVersionLast="47" xr6:coauthVersionMax="47" xr10:uidLastSave="{00000000-0000-0000-0000-000000000000}"/>
  <bookViews>
    <workbookView xWindow="0" yWindow="760" windowWidth="29040" windowHeight="15720" tabRatio="554" xr2:uid="{611578D9-36F9-4BA7-9FC8-788EAF3D3332}"/>
  </bookViews>
  <sheets>
    <sheet name="Title and Version" sheetId="3" r:id="rId1"/>
    <sheet name="Filtered Properties" sheetId="5" r:id="rId2"/>
    <sheet name="Eligible Comparable Properties" sheetId="4" r:id="rId3"/>
    <sheet name="Outlier Detection" sheetId="6" r:id="rId4"/>
    <sheet name="Harvest Intensity Calculations" sheetId="2" r:id="rId5"/>
  </sheets>
  <definedNames>
    <definedName name="_xlnm._FilterDatabase" localSheetId="2" hidden="1">'Eligible Comparable Properties'!$A$2:$AS$114</definedName>
    <definedName name="_xlnm._FilterDatabase" localSheetId="1" hidden="1">'Filtered Properties'!$A$5:$T$274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2" l="1"/>
  <c r="E49" i="2"/>
  <c r="C49" i="2"/>
  <c r="C39" i="2"/>
  <c r="D14" i="6"/>
  <c r="E39" i="2"/>
  <c r="C37" i="2"/>
  <c r="C38" i="2"/>
  <c r="E66" i="2"/>
  <c r="C66" i="2"/>
  <c r="F56" i="2"/>
  <c r="D56" i="2"/>
  <c r="F11" i="2"/>
  <c r="E11" i="2"/>
  <c r="D11" i="2"/>
  <c r="C11" i="2"/>
  <c r="F66" i="2"/>
  <c r="E56" i="2"/>
  <c r="F46" i="2"/>
  <c r="E46" i="2"/>
  <c r="E37" i="2"/>
  <c r="E38" i="2" s="1"/>
  <c r="D66" i="2"/>
  <c r="C56" i="2"/>
  <c r="D46" i="2"/>
  <c r="C46" i="2"/>
  <c r="F37" i="2"/>
  <c r="F38" i="2" s="1"/>
  <c r="D37" i="2"/>
  <c r="D38" i="2" s="1"/>
  <c r="B2" i="6"/>
  <c r="B3" i="6" s="1"/>
  <c r="R4" i="4"/>
  <c r="R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3" i="4"/>
  <c r="T272" i="5"/>
  <c r="T240" i="5"/>
  <c r="T209" i="5"/>
  <c r="T208" i="5"/>
  <c r="T160" i="5"/>
  <c r="T153" i="5"/>
  <c r="T144" i="5"/>
  <c r="T137" i="5"/>
  <c r="T129" i="5"/>
  <c r="T112" i="5"/>
  <c r="T81" i="5"/>
  <c r="T80" i="5"/>
  <c r="T32" i="5"/>
  <c r="T25" i="5"/>
  <c r="T16" i="5"/>
  <c r="T9" i="5"/>
  <c r="T8" i="5"/>
  <c r="S7" i="5"/>
  <c r="T7" i="5" s="1"/>
  <c r="S8" i="5"/>
  <c r="S9" i="5"/>
  <c r="S10" i="5"/>
  <c r="S11" i="5"/>
  <c r="S12" i="5"/>
  <c r="S13" i="5"/>
  <c r="S14" i="5"/>
  <c r="S15" i="5"/>
  <c r="S16" i="5"/>
  <c r="S17" i="5"/>
  <c r="T17" i="5" s="1"/>
  <c r="S18" i="5"/>
  <c r="T18" i="5" s="1"/>
  <c r="S19" i="5"/>
  <c r="S20" i="5"/>
  <c r="S21" i="5"/>
  <c r="S22" i="5"/>
  <c r="T22" i="5" s="1"/>
  <c r="S23" i="5"/>
  <c r="T23" i="5" s="1"/>
  <c r="S24" i="5"/>
  <c r="S25" i="5"/>
  <c r="S26" i="5"/>
  <c r="S27" i="5"/>
  <c r="S28" i="5"/>
  <c r="S29" i="5"/>
  <c r="S30" i="5"/>
  <c r="S31" i="5"/>
  <c r="S32" i="5"/>
  <c r="S33" i="5"/>
  <c r="T33" i="5" s="1"/>
  <c r="S34" i="5"/>
  <c r="T34" i="5" s="1"/>
  <c r="S35" i="5"/>
  <c r="S36" i="5"/>
  <c r="S37" i="5"/>
  <c r="S38" i="5"/>
  <c r="T38" i="5" s="1"/>
  <c r="S39" i="5"/>
  <c r="T39" i="5" s="1"/>
  <c r="S40" i="5"/>
  <c r="S41" i="5"/>
  <c r="T41" i="5" s="1"/>
  <c r="S42" i="5"/>
  <c r="S43" i="5"/>
  <c r="S44" i="5"/>
  <c r="S45" i="5"/>
  <c r="S46" i="5"/>
  <c r="S47" i="5"/>
  <c r="S48" i="5"/>
  <c r="T48" i="5" s="1"/>
  <c r="S49" i="5"/>
  <c r="T49" i="5" s="1"/>
  <c r="S50" i="5"/>
  <c r="T50" i="5" s="1"/>
  <c r="S51" i="5"/>
  <c r="S52" i="5"/>
  <c r="S53" i="5"/>
  <c r="S54" i="5"/>
  <c r="T54" i="5" s="1"/>
  <c r="S55" i="5"/>
  <c r="T55" i="5" s="1"/>
  <c r="S56" i="5"/>
  <c r="S57" i="5"/>
  <c r="T57" i="5" s="1"/>
  <c r="S58" i="5"/>
  <c r="S59" i="5"/>
  <c r="S60" i="5"/>
  <c r="S61" i="5"/>
  <c r="S62" i="5"/>
  <c r="S63" i="5"/>
  <c r="S64" i="5"/>
  <c r="T64" i="5" s="1"/>
  <c r="S65" i="5"/>
  <c r="T65" i="5" s="1"/>
  <c r="S66" i="5"/>
  <c r="T66" i="5" s="1"/>
  <c r="S67" i="5"/>
  <c r="S68" i="5"/>
  <c r="S69" i="5"/>
  <c r="S70" i="5"/>
  <c r="T70" i="5" s="1"/>
  <c r="S71" i="5"/>
  <c r="T71" i="5" s="1"/>
  <c r="S72" i="5"/>
  <c r="S73" i="5"/>
  <c r="T73" i="5" s="1"/>
  <c r="S74" i="5"/>
  <c r="S75" i="5"/>
  <c r="S76" i="5"/>
  <c r="S77" i="5"/>
  <c r="S78" i="5"/>
  <c r="S79" i="5"/>
  <c r="S80" i="5"/>
  <c r="S81" i="5"/>
  <c r="S82" i="5"/>
  <c r="T82" i="5" s="1"/>
  <c r="S83" i="5"/>
  <c r="S84" i="5"/>
  <c r="S85" i="5"/>
  <c r="S86" i="5"/>
  <c r="T86" i="5" s="1"/>
  <c r="S87" i="5"/>
  <c r="T87" i="5" s="1"/>
  <c r="S88" i="5"/>
  <c r="S89" i="5"/>
  <c r="T89" i="5" s="1"/>
  <c r="S90" i="5"/>
  <c r="S91" i="5"/>
  <c r="S92" i="5"/>
  <c r="S93" i="5"/>
  <c r="S94" i="5"/>
  <c r="S95" i="5"/>
  <c r="S96" i="5"/>
  <c r="T96" i="5" s="1"/>
  <c r="S97" i="5"/>
  <c r="T97" i="5" s="1"/>
  <c r="S98" i="5"/>
  <c r="T98" i="5" s="1"/>
  <c r="S99" i="5"/>
  <c r="S100" i="5"/>
  <c r="S101" i="5"/>
  <c r="S102" i="5"/>
  <c r="T102" i="5" s="1"/>
  <c r="S103" i="5"/>
  <c r="T103" i="5" s="1"/>
  <c r="S104" i="5"/>
  <c r="S105" i="5"/>
  <c r="T105" i="5" s="1"/>
  <c r="S106" i="5"/>
  <c r="S107" i="5"/>
  <c r="S108" i="5"/>
  <c r="S109" i="5"/>
  <c r="S110" i="5"/>
  <c r="S111" i="5"/>
  <c r="S112" i="5"/>
  <c r="S113" i="5"/>
  <c r="T113" i="5" s="1"/>
  <c r="S114" i="5"/>
  <c r="T114" i="5" s="1"/>
  <c r="S115" i="5"/>
  <c r="S116" i="5"/>
  <c r="S117" i="5"/>
  <c r="S118" i="5"/>
  <c r="T118" i="5" s="1"/>
  <c r="S119" i="5"/>
  <c r="T119" i="5" s="1"/>
  <c r="S120" i="5"/>
  <c r="S121" i="5"/>
  <c r="T121" i="5" s="1"/>
  <c r="S122" i="5"/>
  <c r="S123" i="5"/>
  <c r="S124" i="5"/>
  <c r="S125" i="5"/>
  <c r="S126" i="5"/>
  <c r="S127" i="5"/>
  <c r="S128" i="5"/>
  <c r="T128" i="5" s="1"/>
  <c r="S129" i="5"/>
  <c r="S130" i="5"/>
  <c r="T130" i="5" s="1"/>
  <c r="S131" i="5"/>
  <c r="S132" i="5"/>
  <c r="S133" i="5"/>
  <c r="S134" i="5"/>
  <c r="T134" i="5" s="1"/>
  <c r="S135" i="5"/>
  <c r="T135" i="5" s="1"/>
  <c r="S136" i="5"/>
  <c r="S137" i="5"/>
  <c r="S138" i="5"/>
  <c r="S139" i="5"/>
  <c r="S140" i="5"/>
  <c r="S141" i="5"/>
  <c r="S142" i="5"/>
  <c r="S143" i="5"/>
  <c r="S144" i="5"/>
  <c r="S145" i="5"/>
  <c r="T145" i="5" s="1"/>
  <c r="S146" i="5"/>
  <c r="T146" i="5" s="1"/>
  <c r="S147" i="5"/>
  <c r="S148" i="5"/>
  <c r="S149" i="5"/>
  <c r="S150" i="5"/>
  <c r="T150" i="5" s="1"/>
  <c r="S151" i="5"/>
  <c r="T151" i="5" s="1"/>
  <c r="S152" i="5"/>
  <c r="S153" i="5"/>
  <c r="S154" i="5"/>
  <c r="S155" i="5"/>
  <c r="S156" i="5"/>
  <c r="S157" i="5"/>
  <c r="S158" i="5"/>
  <c r="S159" i="5"/>
  <c r="S160" i="5"/>
  <c r="S161" i="5"/>
  <c r="T161" i="5" s="1"/>
  <c r="S162" i="5"/>
  <c r="T162" i="5" s="1"/>
  <c r="S163" i="5"/>
  <c r="S164" i="5"/>
  <c r="S165" i="5"/>
  <c r="S166" i="5"/>
  <c r="T166" i="5" s="1"/>
  <c r="S167" i="5"/>
  <c r="T167" i="5" s="1"/>
  <c r="S168" i="5"/>
  <c r="S169" i="5"/>
  <c r="T169" i="5" s="1"/>
  <c r="S170" i="5"/>
  <c r="S171" i="5"/>
  <c r="S172" i="5"/>
  <c r="S173" i="5"/>
  <c r="S174" i="5"/>
  <c r="S175" i="5"/>
  <c r="S176" i="5"/>
  <c r="T176" i="5" s="1"/>
  <c r="S177" i="5"/>
  <c r="T177" i="5" s="1"/>
  <c r="S178" i="5"/>
  <c r="T178" i="5" s="1"/>
  <c r="S179" i="5"/>
  <c r="S180" i="5"/>
  <c r="S181" i="5"/>
  <c r="S182" i="5"/>
  <c r="T182" i="5" s="1"/>
  <c r="S183" i="5"/>
  <c r="T183" i="5" s="1"/>
  <c r="S184" i="5"/>
  <c r="S185" i="5"/>
  <c r="T185" i="5" s="1"/>
  <c r="S186" i="5"/>
  <c r="S187" i="5"/>
  <c r="S188" i="5"/>
  <c r="S189" i="5"/>
  <c r="S190" i="5"/>
  <c r="S191" i="5"/>
  <c r="S192" i="5"/>
  <c r="T192" i="5" s="1"/>
  <c r="S193" i="5"/>
  <c r="T193" i="5" s="1"/>
  <c r="S194" i="5"/>
  <c r="T194" i="5" s="1"/>
  <c r="S195" i="5"/>
  <c r="S196" i="5"/>
  <c r="S197" i="5"/>
  <c r="S198" i="5"/>
  <c r="T198" i="5" s="1"/>
  <c r="S199" i="5"/>
  <c r="T199" i="5" s="1"/>
  <c r="S200" i="5"/>
  <c r="S201" i="5"/>
  <c r="T201" i="5" s="1"/>
  <c r="S202" i="5"/>
  <c r="S203" i="5"/>
  <c r="S204" i="5"/>
  <c r="S205" i="5"/>
  <c r="S206" i="5"/>
  <c r="S207" i="5"/>
  <c r="S208" i="5"/>
  <c r="S209" i="5"/>
  <c r="S210" i="5"/>
  <c r="T210" i="5" s="1"/>
  <c r="S211" i="5"/>
  <c r="S212" i="5"/>
  <c r="S213" i="5"/>
  <c r="S214" i="5"/>
  <c r="T214" i="5" s="1"/>
  <c r="S215" i="5"/>
  <c r="T215" i="5" s="1"/>
  <c r="S216" i="5"/>
  <c r="S217" i="5"/>
  <c r="T217" i="5" s="1"/>
  <c r="S218" i="5"/>
  <c r="S219" i="5"/>
  <c r="S220" i="5"/>
  <c r="S221" i="5"/>
  <c r="S222" i="5"/>
  <c r="S223" i="5"/>
  <c r="S224" i="5"/>
  <c r="T224" i="5" s="1"/>
  <c r="S225" i="5"/>
  <c r="T225" i="5" s="1"/>
  <c r="S226" i="5"/>
  <c r="T226" i="5" s="1"/>
  <c r="S227" i="5"/>
  <c r="S228" i="5"/>
  <c r="S229" i="5"/>
  <c r="S230" i="5"/>
  <c r="T230" i="5" s="1"/>
  <c r="S231" i="5"/>
  <c r="T231" i="5" s="1"/>
  <c r="S232" i="5"/>
  <c r="S233" i="5"/>
  <c r="T233" i="5" s="1"/>
  <c r="S234" i="5"/>
  <c r="S235" i="5"/>
  <c r="S236" i="5"/>
  <c r="S237" i="5"/>
  <c r="S238" i="5"/>
  <c r="S239" i="5"/>
  <c r="S240" i="5"/>
  <c r="S241" i="5"/>
  <c r="T241" i="5" s="1"/>
  <c r="S242" i="5"/>
  <c r="T242" i="5" s="1"/>
  <c r="S243" i="5"/>
  <c r="S244" i="5"/>
  <c r="S245" i="5"/>
  <c r="S246" i="5"/>
  <c r="T246" i="5" s="1"/>
  <c r="S247" i="5"/>
  <c r="T247" i="5" s="1"/>
  <c r="S248" i="5"/>
  <c r="S249" i="5"/>
  <c r="T249" i="5" s="1"/>
  <c r="S250" i="5"/>
  <c r="S251" i="5"/>
  <c r="S252" i="5"/>
  <c r="S253" i="5"/>
  <c r="S254" i="5"/>
  <c r="S255" i="5"/>
  <c r="S256" i="5"/>
  <c r="T256" i="5" s="1"/>
  <c r="S257" i="5"/>
  <c r="T257" i="5" s="1"/>
  <c r="S258" i="5"/>
  <c r="T258" i="5" s="1"/>
  <c r="S259" i="5"/>
  <c r="S260" i="5"/>
  <c r="S261" i="5"/>
  <c r="S262" i="5"/>
  <c r="T262" i="5" s="1"/>
  <c r="S263" i="5"/>
  <c r="T263" i="5" s="1"/>
  <c r="S264" i="5"/>
  <c r="S265" i="5"/>
  <c r="T265" i="5" s="1"/>
  <c r="S266" i="5"/>
  <c r="S267" i="5"/>
  <c r="S268" i="5"/>
  <c r="S269" i="5"/>
  <c r="S270" i="5"/>
  <c r="S271" i="5"/>
  <c r="S272" i="5"/>
  <c r="S273" i="5"/>
  <c r="T273" i="5" s="1"/>
  <c r="S274" i="5"/>
  <c r="T274" i="5" s="1"/>
  <c r="S6" i="5"/>
  <c r="B3" i="5"/>
  <c r="AP3" i="4"/>
  <c r="AJ4" i="4"/>
  <c r="AJ5" i="4"/>
  <c r="AJ6" i="4"/>
  <c r="AJ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J62" i="4"/>
  <c r="AJ63" i="4"/>
  <c r="AJ64" i="4"/>
  <c r="AJ65" i="4"/>
  <c r="AJ66" i="4"/>
  <c r="AJ67" i="4"/>
  <c r="AJ68" i="4"/>
  <c r="AJ69" i="4"/>
  <c r="AJ70" i="4"/>
  <c r="AJ71" i="4"/>
  <c r="AJ72" i="4"/>
  <c r="AJ73" i="4"/>
  <c r="AJ74" i="4"/>
  <c r="AJ75" i="4"/>
  <c r="AJ76" i="4"/>
  <c r="AJ77" i="4"/>
  <c r="AJ78" i="4"/>
  <c r="AJ79" i="4"/>
  <c r="AJ80" i="4"/>
  <c r="AJ81" i="4"/>
  <c r="AJ82" i="4"/>
  <c r="AJ83" i="4"/>
  <c r="AJ84" i="4"/>
  <c r="AJ85" i="4"/>
  <c r="AJ86" i="4"/>
  <c r="AJ87" i="4"/>
  <c r="AJ88" i="4"/>
  <c r="AJ89" i="4"/>
  <c r="AJ90" i="4"/>
  <c r="AJ91" i="4"/>
  <c r="AJ92" i="4"/>
  <c r="AJ93" i="4"/>
  <c r="AJ94" i="4"/>
  <c r="AJ95" i="4"/>
  <c r="AJ96" i="4"/>
  <c r="AJ97" i="4"/>
  <c r="AJ98" i="4"/>
  <c r="AJ99" i="4"/>
  <c r="AJ100" i="4"/>
  <c r="AJ101" i="4"/>
  <c r="AJ102" i="4"/>
  <c r="AJ103" i="4"/>
  <c r="AJ104" i="4"/>
  <c r="AJ105" i="4"/>
  <c r="AJ106" i="4"/>
  <c r="AJ107" i="4"/>
  <c r="AJ108" i="4"/>
  <c r="AJ109" i="4"/>
  <c r="AJ110" i="4"/>
  <c r="AJ111" i="4"/>
  <c r="AJ112" i="4"/>
  <c r="AJ113" i="4"/>
  <c r="AJ114" i="4"/>
  <c r="AJ3" i="4"/>
  <c r="AI3" i="4"/>
  <c r="E14" i="6" l="1"/>
  <c r="T19" i="5"/>
  <c r="T51" i="5"/>
  <c r="T83" i="5"/>
  <c r="T115" i="5"/>
  <c r="T147" i="5"/>
  <c r="T179" i="5"/>
  <c r="T211" i="5"/>
  <c r="T259" i="5"/>
  <c r="T20" i="5"/>
  <c r="T36" i="5"/>
  <c r="T52" i="5"/>
  <c r="T68" i="5"/>
  <c r="T84" i="5"/>
  <c r="T100" i="5"/>
  <c r="T116" i="5"/>
  <c r="T132" i="5"/>
  <c r="T148" i="5"/>
  <c r="T164" i="5"/>
  <c r="T180" i="5"/>
  <c r="T196" i="5"/>
  <c r="T212" i="5"/>
  <c r="T228" i="5"/>
  <c r="T244" i="5"/>
  <c r="T260" i="5"/>
  <c r="T35" i="5"/>
  <c r="T67" i="5"/>
  <c r="T99" i="5"/>
  <c r="T131" i="5"/>
  <c r="T163" i="5"/>
  <c r="T195" i="5"/>
  <c r="T227" i="5"/>
  <c r="T243" i="5"/>
  <c r="T21" i="5"/>
  <c r="T37" i="5"/>
  <c r="T53" i="5"/>
  <c r="T69" i="5"/>
  <c r="T85" i="5"/>
  <c r="T101" i="5"/>
  <c r="T117" i="5"/>
  <c r="T133" i="5"/>
  <c r="T149" i="5"/>
  <c r="T165" i="5"/>
  <c r="T181" i="5"/>
  <c r="T197" i="5"/>
  <c r="T213" i="5"/>
  <c r="T229" i="5"/>
  <c r="T245" i="5"/>
  <c r="T261" i="5"/>
  <c r="T6" i="5"/>
  <c r="T24" i="5"/>
  <c r="T40" i="5"/>
  <c r="T56" i="5"/>
  <c r="T72" i="5"/>
  <c r="T88" i="5"/>
  <c r="T104" i="5"/>
  <c r="T120" i="5"/>
  <c r="T136" i="5"/>
  <c r="T152" i="5"/>
  <c r="T168" i="5"/>
  <c r="T184" i="5"/>
  <c r="T200" i="5"/>
  <c r="T216" i="5"/>
  <c r="T232" i="5"/>
  <c r="T248" i="5"/>
  <c r="T264" i="5"/>
  <c r="T10" i="5"/>
  <c r="T26" i="5"/>
  <c r="T42" i="5"/>
  <c r="T58" i="5"/>
  <c r="T74" i="5"/>
  <c r="T90" i="5"/>
  <c r="T106" i="5"/>
  <c r="T122" i="5"/>
  <c r="T138" i="5"/>
  <c r="T154" i="5"/>
  <c r="T170" i="5"/>
  <c r="T186" i="5"/>
  <c r="T202" i="5"/>
  <c r="T218" i="5"/>
  <c r="T234" i="5"/>
  <c r="T250" i="5"/>
  <c r="T266" i="5"/>
  <c r="T11" i="5"/>
  <c r="T27" i="5"/>
  <c r="T43" i="5"/>
  <c r="T59" i="5"/>
  <c r="T75" i="5"/>
  <c r="T91" i="5"/>
  <c r="T107" i="5"/>
  <c r="T123" i="5"/>
  <c r="T139" i="5"/>
  <c r="T155" i="5"/>
  <c r="T171" i="5"/>
  <c r="T187" i="5"/>
  <c r="T203" i="5"/>
  <c r="T219" i="5"/>
  <c r="T235" i="5"/>
  <c r="T251" i="5"/>
  <c r="T267" i="5"/>
  <c r="T12" i="5"/>
  <c r="T28" i="5"/>
  <c r="T44" i="5"/>
  <c r="T60" i="5"/>
  <c r="T76" i="5"/>
  <c r="T92" i="5"/>
  <c r="T108" i="5"/>
  <c r="T124" i="5"/>
  <c r="T140" i="5"/>
  <c r="T156" i="5"/>
  <c r="T172" i="5"/>
  <c r="T188" i="5"/>
  <c r="T204" i="5"/>
  <c r="T220" i="5"/>
  <c r="T236" i="5"/>
  <c r="T252" i="5"/>
  <c r="T268" i="5"/>
  <c r="T13" i="5"/>
  <c r="T29" i="5"/>
  <c r="T45" i="5"/>
  <c r="T61" i="5"/>
  <c r="T77" i="5"/>
  <c r="T93" i="5"/>
  <c r="T109" i="5"/>
  <c r="T125" i="5"/>
  <c r="T141" i="5"/>
  <c r="T157" i="5"/>
  <c r="T173" i="5"/>
  <c r="T189" i="5"/>
  <c r="T205" i="5"/>
  <c r="T221" i="5"/>
  <c r="T237" i="5"/>
  <c r="T253" i="5"/>
  <c r="T269" i="5"/>
  <c r="T14" i="5"/>
  <c r="T30" i="5"/>
  <c r="T46" i="5"/>
  <c r="T62" i="5"/>
  <c r="T78" i="5"/>
  <c r="T94" i="5"/>
  <c r="T110" i="5"/>
  <c r="T126" i="5"/>
  <c r="T142" i="5"/>
  <c r="T158" i="5"/>
  <c r="T174" i="5"/>
  <c r="T190" i="5"/>
  <c r="T206" i="5"/>
  <c r="T222" i="5"/>
  <c r="T238" i="5"/>
  <c r="T254" i="5"/>
  <c r="T270" i="5"/>
  <c r="T15" i="5"/>
  <c r="T31" i="5"/>
  <c r="T47" i="5"/>
  <c r="T63" i="5"/>
  <c r="T79" i="5"/>
  <c r="T95" i="5"/>
  <c r="T111" i="5"/>
  <c r="T127" i="5"/>
  <c r="T143" i="5"/>
  <c r="T159" i="5"/>
  <c r="T175" i="5"/>
  <c r="T191" i="5"/>
  <c r="T207" i="5"/>
  <c r="T223" i="5"/>
  <c r="T239" i="5"/>
  <c r="T255" i="5"/>
  <c r="T271" i="5"/>
  <c r="AI4" i="4"/>
  <c r="AI5" i="4"/>
  <c r="AI6" i="4"/>
  <c r="AI7" i="4"/>
  <c r="AI8" i="4"/>
  <c r="AI9" i="4"/>
  <c r="AI10" i="4"/>
  <c r="AI11" i="4"/>
  <c r="AI12" i="4"/>
  <c r="AI13" i="4"/>
  <c r="AI14" i="4"/>
  <c r="AI15" i="4"/>
  <c r="AI16" i="4"/>
  <c r="AI17" i="4"/>
  <c r="AI18" i="4"/>
  <c r="AI19" i="4"/>
  <c r="AI20" i="4"/>
  <c r="AI21" i="4"/>
  <c r="AI22" i="4"/>
  <c r="AI23" i="4"/>
  <c r="AI24" i="4"/>
  <c r="AI25" i="4"/>
  <c r="AI26" i="4"/>
  <c r="AI27" i="4"/>
  <c r="AI28" i="4"/>
  <c r="AI29" i="4"/>
  <c r="AI30" i="4"/>
  <c r="AI31" i="4"/>
  <c r="AI32" i="4"/>
  <c r="AI33" i="4"/>
  <c r="AI34" i="4"/>
  <c r="AI35" i="4"/>
  <c r="AI36" i="4"/>
  <c r="AI37" i="4"/>
  <c r="AI38" i="4"/>
  <c r="AI39" i="4"/>
  <c r="AI40" i="4"/>
  <c r="AI41" i="4"/>
  <c r="AI42" i="4"/>
  <c r="AI43" i="4"/>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I72" i="4"/>
  <c r="AI73" i="4"/>
  <c r="AI74" i="4"/>
  <c r="AI75" i="4"/>
  <c r="AI76" i="4"/>
  <c r="AI77" i="4"/>
  <c r="AI78" i="4"/>
  <c r="AI79" i="4"/>
  <c r="AI80" i="4"/>
  <c r="AI81" i="4"/>
  <c r="AI82" i="4"/>
  <c r="AI83" i="4"/>
  <c r="AI84" i="4"/>
  <c r="AI85" i="4"/>
  <c r="AI86" i="4"/>
  <c r="AI87" i="4"/>
  <c r="AI88" i="4"/>
  <c r="AI89" i="4"/>
  <c r="AI90" i="4"/>
  <c r="AI91" i="4"/>
  <c r="AI92" i="4"/>
  <c r="AI93" i="4"/>
  <c r="AI94" i="4"/>
  <c r="AI95" i="4"/>
  <c r="AI96" i="4"/>
  <c r="AI97" i="4"/>
  <c r="AI98" i="4"/>
  <c r="AI99" i="4"/>
  <c r="AI100" i="4"/>
  <c r="AI101" i="4"/>
  <c r="AI102" i="4"/>
  <c r="AI103" i="4"/>
  <c r="AI104" i="4"/>
  <c r="AI105" i="4"/>
  <c r="AI106" i="4"/>
  <c r="AI107" i="4"/>
  <c r="AI108" i="4"/>
  <c r="AI109" i="4"/>
  <c r="AI110" i="4"/>
  <c r="AI111" i="4"/>
  <c r="AI112" i="4"/>
  <c r="AI113" i="4"/>
  <c r="AI114" i="4"/>
  <c r="AH3" i="4"/>
  <c r="AH4" i="4"/>
  <c r="AH5" i="4"/>
  <c r="AH6" i="4"/>
  <c r="AH7" i="4"/>
  <c r="AH8" i="4"/>
  <c r="AH9" i="4"/>
  <c r="AH10" i="4"/>
  <c r="AH11" i="4"/>
  <c r="AH12" i="4"/>
  <c r="AH13" i="4"/>
  <c r="AH14" i="4"/>
  <c r="AH15" i="4"/>
  <c r="AH16" i="4"/>
  <c r="AH17" i="4"/>
  <c r="AH18" i="4"/>
  <c r="AH19" i="4"/>
  <c r="AH20" i="4"/>
  <c r="AH21" i="4"/>
  <c r="AH22" i="4"/>
  <c r="AH23" i="4"/>
  <c r="AH24"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63" i="4"/>
  <c r="AH64" i="4"/>
  <c r="AH65" i="4"/>
  <c r="AH66" i="4"/>
  <c r="AH67" i="4"/>
  <c r="AH68" i="4"/>
  <c r="AH69" i="4"/>
  <c r="AH70" i="4"/>
  <c r="AH71" i="4"/>
  <c r="AH72" i="4"/>
  <c r="AH73" i="4"/>
  <c r="AH74" i="4"/>
  <c r="AH75" i="4"/>
  <c r="AH76" i="4"/>
  <c r="AH77" i="4"/>
  <c r="AH78" i="4"/>
  <c r="AH79" i="4"/>
  <c r="AH80" i="4"/>
  <c r="AH81" i="4"/>
  <c r="AH82" i="4"/>
  <c r="AH83" i="4"/>
  <c r="AH84" i="4"/>
  <c r="AH85" i="4"/>
  <c r="AH86" i="4"/>
  <c r="AH87" i="4"/>
  <c r="AH88" i="4"/>
  <c r="AH89" i="4"/>
  <c r="AH90" i="4"/>
  <c r="AH91" i="4"/>
  <c r="AH92" i="4"/>
  <c r="AH93" i="4"/>
  <c r="AH94" i="4"/>
  <c r="AH95" i="4"/>
  <c r="AH96" i="4"/>
  <c r="AH97" i="4"/>
  <c r="AH98" i="4"/>
  <c r="AH99" i="4"/>
  <c r="AH100" i="4"/>
  <c r="AH101" i="4"/>
  <c r="AH102" i="4"/>
  <c r="AH103" i="4"/>
  <c r="AH104" i="4"/>
  <c r="AH105" i="4"/>
  <c r="AH106" i="4"/>
  <c r="AH107" i="4"/>
  <c r="AH108" i="4"/>
  <c r="AH109" i="4"/>
  <c r="AH110" i="4"/>
  <c r="AH111" i="4"/>
  <c r="AH112" i="4"/>
  <c r="AH113" i="4"/>
  <c r="AH114" i="4"/>
  <c r="AF3" i="4"/>
  <c r="AG4" i="4"/>
  <c r="AG5" i="4"/>
  <c r="AG6" i="4"/>
  <c r="AG7" i="4"/>
  <c r="AG8" i="4"/>
  <c r="AG9" i="4"/>
  <c r="AG10" i="4"/>
  <c r="AG11" i="4"/>
  <c r="AG12" i="4"/>
  <c r="AG13" i="4"/>
  <c r="AG14" i="4"/>
  <c r="AG15" i="4"/>
  <c r="AG16" i="4"/>
  <c r="AG17" i="4"/>
  <c r="AG18" i="4"/>
  <c r="AG19" i="4"/>
  <c r="AG20" i="4"/>
  <c r="AG21" i="4"/>
  <c r="AG22" i="4"/>
  <c r="AG23" i="4"/>
  <c r="AG24"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G72" i="4"/>
  <c r="AG73" i="4"/>
  <c r="AG74" i="4"/>
  <c r="AG75" i="4"/>
  <c r="AG76" i="4"/>
  <c r="AG77" i="4"/>
  <c r="AG78" i="4"/>
  <c r="AG79" i="4"/>
  <c r="AG80" i="4"/>
  <c r="AG81" i="4"/>
  <c r="AG82" i="4"/>
  <c r="AG83" i="4"/>
  <c r="AG84" i="4"/>
  <c r="AG85" i="4"/>
  <c r="AG86" i="4"/>
  <c r="AG87" i="4"/>
  <c r="AG88" i="4"/>
  <c r="AG89" i="4"/>
  <c r="AG90" i="4"/>
  <c r="AG91" i="4"/>
  <c r="AG92" i="4"/>
  <c r="AG93" i="4"/>
  <c r="AG94" i="4"/>
  <c r="AG95" i="4"/>
  <c r="AG96" i="4"/>
  <c r="AG97" i="4"/>
  <c r="AG98" i="4"/>
  <c r="AG99" i="4"/>
  <c r="AG100" i="4"/>
  <c r="AG101" i="4"/>
  <c r="AG102" i="4"/>
  <c r="AG103" i="4"/>
  <c r="AG104" i="4"/>
  <c r="AG105" i="4"/>
  <c r="AG106" i="4"/>
  <c r="AG107" i="4"/>
  <c r="AG108" i="4"/>
  <c r="AG109" i="4"/>
  <c r="AG110" i="4"/>
  <c r="AG111" i="4"/>
  <c r="AG112" i="4"/>
  <c r="AG113" i="4"/>
  <c r="AG114" i="4"/>
  <c r="AG3" i="4"/>
  <c r="AF81" i="4"/>
  <c r="AB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86" i="4"/>
  <c r="AB87" i="4"/>
  <c r="AB88" i="4"/>
  <c r="AB89" i="4"/>
  <c r="AB90" i="4"/>
  <c r="AB91" i="4"/>
  <c r="AB92" i="4"/>
  <c r="AB93" i="4"/>
  <c r="AB94" i="4"/>
  <c r="AB95" i="4"/>
  <c r="AB96" i="4"/>
  <c r="AB97" i="4"/>
  <c r="AB98" i="4"/>
  <c r="AB99" i="4"/>
  <c r="AB100" i="4"/>
  <c r="AB101" i="4"/>
  <c r="AB102" i="4"/>
  <c r="AB103" i="4"/>
  <c r="AB104" i="4"/>
  <c r="AB105" i="4"/>
  <c r="AB106" i="4"/>
  <c r="AB107" i="4"/>
  <c r="AB108" i="4"/>
  <c r="AB109" i="4"/>
  <c r="AB110" i="4"/>
  <c r="AB111" i="4"/>
  <c r="AB112" i="4"/>
  <c r="AB113" i="4"/>
  <c r="AB114" i="4"/>
  <c r="AB6" i="4"/>
  <c r="AB5" i="4"/>
  <c r="AB4" i="4"/>
  <c r="AB3" i="4"/>
  <c r="AA7" i="4"/>
  <c r="AA8"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75" i="4"/>
  <c r="AA76" i="4"/>
  <c r="AA77" i="4"/>
  <c r="AA78" i="4"/>
  <c r="AA79" i="4"/>
  <c r="AA80" i="4"/>
  <c r="AA81" i="4"/>
  <c r="AA82" i="4"/>
  <c r="AA83" i="4"/>
  <c r="AA84" i="4"/>
  <c r="AA85" i="4"/>
  <c r="AA86" i="4"/>
  <c r="AA87" i="4"/>
  <c r="AA88" i="4"/>
  <c r="AA89" i="4"/>
  <c r="AA90" i="4"/>
  <c r="AA91" i="4"/>
  <c r="AA92" i="4"/>
  <c r="AA93" i="4"/>
  <c r="AA94" i="4"/>
  <c r="AA95" i="4"/>
  <c r="AA96" i="4"/>
  <c r="AA97" i="4"/>
  <c r="AA98" i="4"/>
  <c r="AA99" i="4"/>
  <c r="AA100" i="4"/>
  <c r="AA101" i="4"/>
  <c r="AA102" i="4"/>
  <c r="AA103" i="4"/>
  <c r="AA104" i="4"/>
  <c r="AA105" i="4"/>
  <c r="AA106" i="4"/>
  <c r="AA107" i="4"/>
  <c r="AA108" i="4"/>
  <c r="AA109" i="4"/>
  <c r="AA110" i="4"/>
  <c r="AA111" i="4"/>
  <c r="AA112" i="4"/>
  <c r="AA113" i="4"/>
  <c r="AA114" i="4"/>
  <c r="AA6" i="4"/>
  <c r="AA5" i="4"/>
  <c r="AA4" i="4"/>
  <c r="AA3" i="4"/>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72" i="4"/>
  <c r="Z73" i="4"/>
  <c r="Z74" i="4"/>
  <c r="Z75" i="4"/>
  <c r="Z76" i="4"/>
  <c r="Z77" i="4"/>
  <c r="Z78" i="4"/>
  <c r="Z79" i="4"/>
  <c r="Z80" i="4"/>
  <c r="Z81" i="4"/>
  <c r="Z82" i="4"/>
  <c r="Z83" i="4"/>
  <c r="Z84" i="4"/>
  <c r="Z85" i="4"/>
  <c r="Z86" i="4"/>
  <c r="Z87" i="4"/>
  <c r="Z88" i="4"/>
  <c r="Z89" i="4"/>
  <c r="Z90" i="4"/>
  <c r="Z91" i="4"/>
  <c r="Z92" i="4"/>
  <c r="Z93" i="4"/>
  <c r="Z94" i="4"/>
  <c r="Z95" i="4"/>
  <c r="Z96" i="4"/>
  <c r="Z97" i="4"/>
  <c r="Z98" i="4"/>
  <c r="Z99" i="4"/>
  <c r="Z100" i="4"/>
  <c r="Z101" i="4"/>
  <c r="Z102" i="4"/>
  <c r="Z103" i="4"/>
  <c r="Z104" i="4"/>
  <c r="Z105" i="4"/>
  <c r="Z106" i="4"/>
  <c r="Z107" i="4"/>
  <c r="Z108" i="4"/>
  <c r="Z109" i="4"/>
  <c r="Z110" i="4"/>
  <c r="Z111" i="4"/>
  <c r="Z112" i="4"/>
  <c r="Z113" i="4"/>
  <c r="Z114" i="4"/>
  <c r="Z5" i="4"/>
  <c r="Z4" i="4"/>
  <c r="Z3" i="4"/>
  <c r="S3" i="4"/>
  <c r="S4" i="4"/>
  <c r="S5"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8" i="4"/>
  <c r="S89" i="4"/>
  <c r="S90" i="4"/>
  <c r="S91" i="4"/>
  <c r="S92" i="4"/>
  <c r="S93" i="4"/>
  <c r="S94" i="4"/>
  <c r="S95" i="4"/>
  <c r="S96" i="4"/>
  <c r="S97" i="4"/>
  <c r="S98" i="4"/>
  <c r="S99" i="4"/>
  <c r="S100" i="4"/>
  <c r="S101" i="4"/>
  <c r="S102" i="4"/>
  <c r="S103" i="4"/>
  <c r="S104" i="4"/>
  <c r="S105" i="4"/>
  <c r="S106" i="4"/>
  <c r="S107" i="4"/>
  <c r="S108" i="4"/>
  <c r="S109" i="4"/>
  <c r="S110" i="4"/>
  <c r="S111" i="4"/>
  <c r="S112" i="4"/>
  <c r="S113" i="4"/>
  <c r="S114"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6" i="4"/>
  <c r="M5" i="4"/>
  <c r="M4" i="4"/>
  <c r="M3"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6" i="4"/>
  <c r="L5" i="4"/>
  <c r="L4" i="4"/>
  <c r="L3"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6" i="4"/>
  <c r="K5" i="4"/>
  <c r="K4" i="4"/>
  <c r="K3"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7" i="4"/>
  <c r="J6" i="4"/>
  <c r="J5" i="4"/>
  <c r="J4" i="4"/>
  <c r="J3" i="4"/>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270" i="5"/>
  <c r="K271" i="5"/>
  <c r="K272" i="5"/>
  <c r="K273" i="5"/>
  <c r="K274" i="5"/>
  <c r="K6" i="5"/>
  <c r="N274" i="5"/>
  <c r="M274" i="5"/>
  <c r="L274" i="5"/>
  <c r="N273" i="5"/>
  <c r="M273" i="5"/>
  <c r="L273" i="5"/>
  <c r="N272" i="5"/>
  <c r="M272" i="5"/>
  <c r="L272" i="5"/>
  <c r="N271" i="5"/>
  <c r="M271" i="5"/>
  <c r="L271" i="5"/>
  <c r="N270" i="5"/>
  <c r="M270" i="5"/>
  <c r="L270" i="5"/>
  <c r="N269" i="5"/>
  <c r="M269" i="5"/>
  <c r="L269" i="5"/>
  <c r="N268" i="5"/>
  <c r="M268" i="5"/>
  <c r="L268" i="5"/>
  <c r="N267" i="5"/>
  <c r="M267" i="5"/>
  <c r="L267" i="5"/>
  <c r="N266" i="5"/>
  <c r="M266" i="5"/>
  <c r="L266" i="5"/>
  <c r="N265" i="5"/>
  <c r="M265" i="5"/>
  <c r="L265" i="5"/>
  <c r="N264" i="5"/>
  <c r="M264" i="5"/>
  <c r="L264" i="5"/>
  <c r="N263" i="5"/>
  <c r="M263" i="5"/>
  <c r="L263" i="5"/>
  <c r="N262" i="5"/>
  <c r="M262" i="5"/>
  <c r="L262" i="5"/>
  <c r="N261" i="5"/>
  <c r="M261" i="5"/>
  <c r="L261" i="5"/>
  <c r="N260" i="5"/>
  <c r="M260" i="5"/>
  <c r="L260" i="5"/>
  <c r="N259" i="5"/>
  <c r="M259" i="5"/>
  <c r="L259" i="5"/>
  <c r="N258" i="5"/>
  <c r="M258" i="5"/>
  <c r="L258" i="5"/>
  <c r="N257" i="5"/>
  <c r="M257" i="5"/>
  <c r="L257" i="5"/>
  <c r="N256" i="5"/>
  <c r="M256" i="5"/>
  <c r="L256" i="5"/>
  <c r="N255" i="5"/>
  <c r="M255" i="5"/>
  <c r="L255" i="5"/>
  <c r="N254" i="5"/>
  <c r="M254" i="5"/>
  <c r="L254" i="5"/>
  <c r="N253" i="5"/>
  <c r="M253" i="5"/>
  <c r="L253" i="5"/>
  <c r="N252" i="5"/>
  <c r="M252" i="5"/>
  <c r="L252" i="5"/>
  <c r="N251" i="5"/>
  <c r="M251" i="5"/>
  <c r="L251" i="5"/>
  <c r="N250" i="5"/>
  <c r="M250" i="5"/>
  <c r="L250" i="5"/>
  <c r="N249" i="5"/>
  <c r="M249" i="5"/>
  <c r="L249" i="5"/>
  <c r="N248" i="5"/>
  <c r="M248" i="5"/>
  <c r="L248" i="5"/>
  <c r="N247" i="5"/>
  <c r="M247" i="5"/>
  <c r="L247" i="5"/>
  <c r="N246" i="5"/>
  <c r="M246" i="5"/>
  <c r="L246" i="5"/>
  <c r="N245" i="5"/>
  <c r="M245" i="5"/>
  <c r="L245" i="5"/>
  <c r="N244" i="5"/>
  <c r="M244" i="5"/>
  <c r="L244" i="5"/>
  <c r="N243" i="5"/>
  <c r="M243" i="5"/>
  <c r="L243" i="5"/>
  <c r="N242" i="5"/>
  <c r="M242" i="5"/>
  <c r="L242" i="5"/>
  <c r="N241" i="5"/>
  <c r="M241" i="5"/>
  <c r="L241" i="5"/>
  <c r="N240" i="5"/>
  <c r="M240" i="5"/>
  <c r="L240" i="5"/>
  <c r="N239" i="5"/>
  <c r="M239" i="5"/>
  <c r="L239" i="5"/>
  <c r="N238" i="5"/>
  <c r="M238" i="5"/>
  <c r="L238" i="5"/>
  <c r="N237" i="5"/>
  <c r="M237" i="5"/>
  <c r="L237" i="5"/>
  <c r="N236" i="5"/>
  <c r="M236" i="5"/>
  <c r="L236" i="5"/>
  <c r="N235" i="5"/>
  <c r="M235" i="5"/>
  <c r="L235" i="5"/>
  <c r="N234" i="5"/>
  <c r="M234" i="5"/>
  <c r="L234" i="5"/>
  <c r="N233" i="5"/>
  <c r="M233" i="5"/>
  <c r="L233" i="5"/>
  <c r="N232" i="5"/>
  <c r="M232" i="5"/>
  <c r="L232" i="5"/>
  <c r="N231" i="5"/>
  <c r="M231" i="5"/>
  <c r="L231" i="5"/>
  <c r="N230" i="5"/>
  <c r="M230" i="5"/>
  <c r="L230" i="5"/>
  <c r="N229" i="5"/>
  <c r="M229" i="5"/>
  <c r="L229" i="5"/>
  <c r="N228" i="5"/>
  <c r="M228" i="5"/>
  <c r="L228" i="5"/>
  <c r="N227" i="5"/>
  <c r="M227" i="5"/>
  <c r="L227" i="5"/>
  <c r="N226" i="5"/>
  <c r="M226" i="5"/>
  <c r="L226" i="5"/>
  <c r="N225" i="5"/>
  <c r="M225" i="5"/>
  <c r="L225" i="5"/>
  <c r="N224" i="5"/>
  <c r="M224" i="5"/>
  <c r="L224" i="5"/>
  <c r="N223" i="5"/>
  <c r="M223" i="5"/>
  <c r="L223" i="5"/>
  <c r="N222" i="5"/>
  <c r="M222" i="5"/>
  <c r="L222" i="5"/>
  <c r="N221" i="5"/>
  <c r="M221" i="5"/>
  <c r="L221" i="5"/>
  <c r="N220" i="5"/>
  <c r="M220" i="5"/>
  <c r="L220" i="5"/>
  <c r="N219" i="5"/>
  <c r="M219" i="5"/>
  <c r="L219" i="5"/>
  <c r="N218" i="5"/>
  <c r="M218" i="5"/>
  <c r="L218" i="5"/>
  <c r="N217" i="5"/>
  <c r="M217" i="5"/>
  <c r="L217" i="5"/>
  <c r="N216" i="5"/>
  <c r="M216" i="5"/>
  <c r="L216" i="5"/>
  <c r="N215" i="5"/>
  <c r="M215" i="5"/>
  <c r="L215" i="5"/>
  <c r="N214" i="5"/>
  <c r="M214" i="5"/>
  <c r="L214" i="5"/>
  <c r="N213" i="5"/>
  <c r="M213" i="5"/>
  <c r="L213" i="5"/>
  <c r="N212" i="5"/>
  <c r="M212" i="5"/>
  <c r="L212" i="5"/>
  <c r="N211" i="5"/>
  <c r="M211" i="5"/>
  <c r="L211" i="5"/>
  <c r="N210" i="5"/>
  <c r="M210" i="5"/>
  <c r="L210" i="5"/>
  <c r="N209" i="5"/>
  <c r="M209" i="5"/>
  <c r="L209" i="5"/>
  <c r="N208" i="5"/>
  <c r="M208" i="5"/>
  <c r="L208" i="5"/>
  <c r="N207" i="5"/>
  <c r="M207" i="5"/>
  <c r="L207" i="5"/>
  <c r="N206" i="5"/>
  <c r="M206" i="5"/>
  <c r="L206" i="5"/>
  <c r="N205" i="5"/>
  <c r="M205" i="5"/>
  <c r="L205" i="5"/>
  <c r="N204" i="5"/>
  <c r="M204" i="5"/>
  <c r="L204" i="5"/>
  <c r="N203" i="5"/>
  <c r="M203" i="5"/>
  <c r="L203" i="5"/>
  <c r="N202" i="5"/>
  <c r="M202" i="5"/>
  <c r="L202" i="5"/>
  <c r="N201" i="5"/>
  <c r="M201" i="5"/>
  <c r="L201" i="5"/>
  <c r="N200" i="5"/>
  <c r="M200" i="5"/>
  <c r="L200" i="5"/>
  <c r="N199" i="5"/>
  <c r="M199" i="5"/>
  <c r="L199" i="5"/>
  <c r="N198" i="5"/>
  <c r="M198" i="5"/>
  <c r="L198" i="5"/>
  <c r="N197" i="5"/>
  <c r="M197" i="5"/>
  <c r="L197" i="5"/>
  <c r="N196" i="5"/>
  <c r="M196" i="5"/>
  <c r="L196" i="5"/>
  <c r="N195" i="5"/>
  <c r="M195" i="5"/>
  <c r="L195" i="5"/>
  <c r="N194" i="5"/>
  <c r="M194" i="5"/>
  <c r="L194" i="5"/>
  <c r="N193" i="5"/>
  <c r="M193" i="5"/>
  <c r="L193" i="5"/>
  <c r="N192" i="5"/>
  <c r="M192" i="5"/>
  <c r="L192" i="5"/>
  <c r="N191" i="5"/>
  <c r="M191" i="5"/>
  <c r="L191" i="5"/>
  <c r="N190" i="5"/>
  <c r="M190" i="5"/>
  <c r="L190" i="5"/>
  <c r="N189" i="5"/>
  <c r="M189" i="5"/>
  <c r="L189" i="5"/>
  <c r="N188" i="5"/>
  <c r="M188" i="5"/>
  <c r="L188" i="5"/>
  <c r="N187" i="5"/>
  <c r="M187" i="5"/>
  <c r="L187" i="5"/>
  <c r="N186" i="5"/>
  <c r="M186" i="5"/>
  <c r="L186" i="5"/>
  <c r="N185" i="5"/>
  <c r="M185" i="5"/>
  <c r="L185" i="5"/>
  <c r="N184" i="5"/>
  <c r="M184" i="5"/>
  <c r="L184" i="5"/>
  <c r="N183" i="5"/>
  <c r="M183" i="5"/>
  <c r="L183" i="5"/>
  <c r="N182" i="5"/>
  <c r="M182" i="5"/>
  <c r="L182" i="5"/>
  <c r="N181" i="5"/>
  <c r="M181" i="5"/>
  <c r="L181" i="5"/>
  <c r="N180" i="5"/>
  <c r="M180" i="5"/>
  <c r="L180" i="5"/>
  <c r="N179" i="5"/>
  <c r="M179" i="5"/>
  <c r="L179" i="5"/>
  <c r="N178" i="5"/>
  <c r="M178" i="5"/>
  <c r="L178" i="5"/>
  <c r="N177" i="5"/>
  <c r="M177" i="5"/>
  <c r="L177" i="5"/>
  <c r="N176" i="5"/>
  <c r="M176" i="5"/>
  <c r="L176" i="5"/>
  <c r="N175" i="5"/>
  <c r="M175" i="5"/>
  <c r="L175" i="5"/>
  <c r="N174" i="5"/>
  <c r="M174" i="5"/>
  <c r="L174" i="5"/>
  <c r="N173" i="5"/>
  <c r="M173" i="5"/>
  <c r="L173" i="5"/>
  <c r="N172" i="5"/>
  <c r="M172" i="5"/>
  <c r="L172" i="5"/>
  <c r="N171" i="5"/>
  <c r="M171" i="5"/>
  <c r="L171" i="5"/>
  <c r="N170" i="5"/>
  <c r="M170" i="5"/>
  <c r="L170" i="5"/>
  <c r="N169" i="5"/>
  <c r="M169" i="5"/>
  <c r="L169" i="5"/>
  <c r="N168" i="5"/>
  <c r="M168" i="5"/>
  <c r="L168" i="5"/>
  <c r="N167" i="5"/>
  <c r="M167" i="5"/>
  <c r="L167" i="5"/>
  <c r="N166" i="5"/>
  <c r="M166" i="5"/>
  <c r="L166" i="5"/>
  <c r="N165" i="5"/>
  <c r="M165" i="5"/>
  <c r="L165" i="5"/>
  <c r="N164" i="5"/>
  <c r="M164" i="5"/>
  <c r="L164" i="5"/>
  <c r="N163" i="5"/>
  <c r="M163" i="5"/>
  <c r="L163" i="5"/>
  <c r="N162" i="5"/>
  <c r="M162" i="5"/>
  <c r="L162" i="5"/>
  <c r="N161" i="5"/>
  <c r="M161" i="5"/>
  <c r="L161" i="5"/>
  <c r="N160" i="5"/>
  <c r="M160" i="5"/>
  <c r="L160" i="5"/>
  <c r="N159" i="5"/>
  <c r="M159" i="5"/>
  <c r="L159" i="5"/>
  <c r="N158" i="5"/>
  <c r="M158" i="5"/>
  <c r="L158" i="5"/>
  <c r="N157" i="5"/>
  <c r="M157" i="5"/>
  <c r="L157" i="5"/>
  <c r="N156" i="5"/>
  <c r="M156" i="5"/>
  <c r="L156" i="5"/>
  <c r="N155" i="5"/>
  <c r="M155" i="5"/>
  <c r="L155" i="5"/>
  <c r="N154" i="5"/>
  <c r="M154" i="5"/>
  <c r="L154" i="5"/>
  <c r="N153" i="5"/>
  <c r="M153" i="5"/>
  <c r="L153" i="5"/>
  <c r="N152" i="5"/>
  <c r="M152" i="5"/>
  <c r="L152" i="5"/>
  <c r="N151" i="5"/>
  <c r="M151" i="5"/>
  <c r="L151" i="5"/>
  <c r="N150" i="5"/>
  <c r="M150" i="5"/>
  <c r="L150" i="5"/>
  <c r="N149" i="5"/>
  <c r="M149" i="5"/>
  <c r="L149" i="5"/>
  <c r="N148" i="5"/>
  <c r="M148" i="5"/>
  <c r="L148" i="5"/>
  <c r="N147" i="5"/>
  <c r="M147" i="5"/>
  <c r="L147" i="5"/>
  <c r="N146" i="5"/>
  <c r="M146" i="5"/>
  <c r="L146" i="5"/>
  <c r="N145" i="5"/>
  <c r="M145" i="5"/>
  <c r="L145" i="5"/>
  <c r="N144" i="5"/>
  <c r="M144" i="5"/>
  <c r="L144" i="5"/>
  <c r="N143" i="5"/>
  <c r="M143" i="5"/>
  <c r="L143" i="5"/>
  <c r="N142" i="5"/>
  <c r="M142" i="5"/>
  <c r="L142" i="5"/>
  <c r="N141" i="5"/>
  <c r="M141" i="5"/>
  <c r="L141" i="5"/>
  <c r="N140" i="5"/>
  <c r="M140" i="5"/>
  <c r="L140" i="5"/>
  <c r="N139" i="5"/>
  <c r="M139" i="5"/>
  <c r="L139" i="5"/>
  <c r="N138" i="5"/>
  <c r="M138" i="5"/>
  <c r="L138" i="5"/>
  <c r="N137" i="5"/>
  <c r="M137" i="5"/>
  <c r="L137" i="5"/>
  <c r="N136" i="5"/>
  <c r="M136" i="5"/>
  <c r="L136" i="5"/>
  <c r="N135" i="5"/>
  <c r="M135" i="5"/>
  <c r="L135" i="5"/>
  <c r="N134" i="5"/>
  <c r="M134" i="5"/>
  <c r="L134" i="5"/>
  <c r="N133" i="5"/>
  <c r="M133" i="5"/>
  <c r="L133" i="5"/>
  <c r="N132" i="5"/>
  <c r="M132" i="5"/>
  <c r="L132" i="5"/>
  <c r="N131" i="5"/>
  <c r="M131" i="5"/>
  <c r="L131" i="5"/>
  <c r="N130" i="5"/>
  <c r="M130" i="5"/>
  <c r="L130" i="5"/>
  <c r="N129" i="5"/>
  <c r="M129" i="5"/>
  <c r="L129" i="5"/>
  <c r="N128" i="5"/>
  <c r="M128" i="5"/>
  <c r="L128" i="5"/>
  <c r="N127" i="5"/>
  <c r="M127" i="5"/>
  <c r="L127" i="5"/>
  <c r="N126" i="5"/>
  <c r="M126" i="5"/>
  <c r="L126" i="5"/>
  <c r="N125" i="5"/>
  <c r="M125" i="5"/>
  <c r="L125" i="5"/>
  <c r="N124" i="5"/>
  <c r="M124" i="5"/>
  <c r="L124" i="5"/>
  <c r="N123" i="5"/>
  <c r="M123" i="5"/>
  <c r="L123" i="5"/>
  <c r="N122" i="5"/>
  <c r="M122" i="5"/>
  <c r="L122" i="5"/>
  <c r="N121" i="5"/>
  <c r="M121" i="5"/>
  <c r="L121" i="5"/>
  <c r="N120" i="5"/>
  <c r="M120" i="5"/>
  <c r="L120" i="5"/>
  <c r="N119" i="5"/>
  <c r="M119" i="5"/>
  <c r="L119" i="5"/>
  <c r="N118" i="5"/>
  <c r="M118" i="5"/>
  <c r="L118" i="5"/>
  <c r="N117" i="5"/>
  <c r="M117" i="5"/>
  <c r="L117" i="5"/>
  <c r="N116" i="5"/>
  <c r="M116" i="5"/>
  <c r="L116" i="5"/>
  <c r="N115" i="5"/>
  <c r="M115" i="5"/>
  <c r="L115" i="5"/>
  <c r="N114" i="5"/>
  <c r="M114" i="5"/>
  <c r="L114" i="5"/>
  <c r="N113" i="5"/>
  <c r="M113" i="5"/>
  <c r="L113" i="5"/>
  <c r="N112" i="5"/>
  <c r="M112" i="5"/>
  <c r="L112" i="5"/>
  <c r="N111" i="5"/>
  <c r="M111" i="5"/>
  <c r="L111" i="5"/>
  <c r="N110" i="5"/>
  <c r="M110" i="5"/>
  <c r="L110" i="5"/>
  <c r="N109" i="5"/>
  <c r="M109" i="5"/>
  <c r="L109" i="5"/>
  <c r="N108" i="5"/>
  <c r="M108" i="5"/>
  <c r="L108" i="5"/>
  <c r="N107" i="5"/>
  <c r="M107" i="5"/>
  <c r="L107" i="5"/>
  <c r="N106" i="5"/>
  <c r="M106" i="5"/>
  <c r="L106" i="5"/>
  <c r="N105" i="5"/>
  <c r="M105" i="5"/>
  <c r="L105" i="5"/>
  <c r="N104" i="5"/>
  <c r="M104" i="5"/>
  <c r="L104" i="5"/>
  <c r="N103" i="5"/>
  <c r="M103" i="5"/>
  <c r="L103" i="5"/>
  <c r="N102" i="5"/>
  <c r="M102" i="5"/>
  <c r="L102" i="5"/>
  <c r="N101" i="5"/>
  <c r="M101" i="5"/>
  <c r="L101" i="5"/>
  <c r="N100" i="5"/>
  <c r="M100" i="5"/>
  <c r="L100" i="5"/>
  <c r="N99" i="5"/>
  <c r="M99" i="5"/>
  <c r="L99" i="5"/>
  <c r="N98" i="5"/>
  <c r="M98" i="5"/>
  <c r="L98" i="5"/>
  <c r="N97" i="5"/>
  <c r="M97" i="5"/>
  <c r="L97" i="5"/>
  <c r="N96" i="5"/>
  <c r="M96" i="5"/>
  <c r="L96" i="5"/>
  <c r="N95" i="5"/>
  <c r="M95" i="5"/>
  <c r="L95" i="5"/>
  <c r="N94" i="5"/>
  <c r="M94" i="5"/>
  <c r="L94" i="5"/>
  <c r="N93" i="5"/>
  <c r="M93" i="5"/>
  <c r="L93" i="5"/>
  <c r="N92" i="5"/>
  <c r="M92" i="5"/>
  <c r="L92" i="5"/>
  <c r="N91" i="5"/>
  <c r="M91" i="5"/>
  <c r="L91" i="5"/>
  <c r="N90" i="5"/>
  <c r="M90" i="5"/>
  <c r="L90" i="5"/>
  <c r="N89" i="5"/>
  <c r="M89" i="5"/>
  <c r="L89" i="5"/>
  <c r="N88" i="5"/>
  <c r="M88" i="5"/>
  <c r="L88" i="5"/>
  <c r="N87" i="5"/>
  <c r="M87" i="5"/>
  <c r="L87" i="5"/>
  <c r="N86" i="5"/>
  <c r="M86" i="5"/>
  <c r="L86" i="5"/>
  <c r="N85" i="5"/>
  <c r="M85" i="5"/>
  <c r="L85" i="5"/>
  <c r="N84" i="5"/>
  <c r="M84" i="5"/>
  <c r="L84" i="5"/>
  <c r="N83" i="5"/>
  <c r="M83" i="5"/>
  <c r="L83" i="5"/>
  <c r="N82" i="5"/>
  <c r="M82" i="5"/>
  <c r="L82" i="5"/>
  <c r="N81" i="5"/>
  <c r="M81" i="5"/>
  <c r="L81" i="5"/>
  <c r="N80" i="5"/>
  <c r="M80" i="5"/>
  <c r="L80" i="5"/>
  <c r="N79" i="5"/>
  <c r="M79" i="5"/>
  <c r="L79" i="5"/>
  <c r="N78" i="5"/>
  <c r="M78" i="5"/>
  <c r="L78" i="5"/>
  <c r="N77" i="5"/>
  <c r="M77" i="5"/>
  <c r="L77" i="5"/>
  <c r="N76" i="5"/>
  <c r="M76" i="5"/>
  <c r="L76" i="5"/>
  <c r="N75" i="5"/>
  <c r="M75" i="5"/>
  <c r="L75" i="5"/>
  <c r="N74" i="5"/>
  <c r="M74" i="5"/>
  <c r="L74" i="5"/>
  <c r="N73" i="5"/>
  <c r="M73" i="5"/>
  <c r="L73" i="5"/>
  <c r="N72" i="5"/>
  <c r="M72" i="5"/>
  <c r="L72" i="5"/>
  <c r="N71" i="5"/>
  <c r="M71" i="5"/>
  <c r="L71" i="5"/>
  <c r="N70" i="5"/>
  <c r="M70" i="5"/>
  <c r="L70" i="5"/>
  <c r="N69" i="5"/>
  <c r="M69" i="5"/>
  <c r="L69" i="5"/>
  <c r="N68" i="5"/>
  <c r="M68" i="5"/>
  <c r="L68" i="5"/>
  <c r="N67" i="5"/>
  <c r="M67" i="5"/>
  <c r="L67" i="5"/>
  <c r="N66" i="5"/>
  <c r="M66" i="5"/>
  <c r="L66" i="5"/>
  <c r="N65" i="5"/>
  <c r="M65" i="5"/>
  <c r="L65" i="5"/>
  <c r="N64" i="5"/>
  <c r="M64" i="5"/>
  <c r="L64" i="5"/>
  <c r="N63" i="5"/>
  <c r="M63" i="5"/>
  <c r="L63" i="5"/>
  <c r="N62" i="5"/>
  <c r="M62" i="5"/>
  <c r="L62" i="5"/>
  <c r="N61" i="5"/>
  <c r="M61" i="5"/>
  <c r="L61" i="5"/>
  <c r="N60" i="5"/>
  <c r="M60" i="5"/>
  <c r="L60" i="5"/>
  <c r="N59" i="5"/>
  <c r="M59" i="5"/>
  <c r="L59" i="5"/>
  <c r="N58" i="5"/>
  <c r="M58" i="5"/>
  <c r="L58" i="5"/>
  <c r="N57" i="5"/>
  <c r="M57" i="5"/>
  <c r="L57" i="5"/>
  <c r="N56" i="5"/>
  <c r="M56" i="5"/>
  <c r="L56" i="5"/>
  <c r="N55" i="5"/>
  <c r="M55" i="5"/>
  <c r="L55" i="5"/>
  <c r="N54" i="5"/>
  <c r="M54" i="5"/>
  <c r="L54" i="5"/>
  <c r="N53" i="5"/>
  <c r="M53" i="5"/>
  <c r="L53" i="5"/>
  <c r="N52" i="5"/>
  <c r="M52" i="5"/>
  <c r="L52" i="5"/>
  <c r="N51" i="5"/>
  <c r="M51" i="5"/>
  <c r="L51" i="5"/>
  <c r="N50" i="5"/>
  <c r="M50" i="5"/>
  <c r="L50" i="5"/>
  <c r="N49" i="5"/>
  <c r="M49" i="5"/>
  <c r="L49" i="5"/>
  <c r="N48" i="5"/>
  <c r="M48" i="5"/>
  <c r="L48" i="5"/>
  <c r="N47" i="5"/>
  <c r="M47" i="5"/>
  <c r="L47" i="5"/>
  <c r="N46" i="5"/>
  <c r="M46" i="5"/>
  <c r="L46" i="5"/>
  <c r="N45" i="5"/>
  <c r="M45" i="5"/>
  <c r="L45" i="5"/>
  <c r="N44" i="5"/>
  <c r="M44" i="5"/>
  <c r="L44" i="5"/>
  <c r="N43" i="5"/>
  <c r="M43" i="5"/>
  <c r="L43" i="5"/>
  <c r="N42" i="5"/>
  <c r="M42" i="5"/>
  <c r="L42" i="5"/>
  <c r="N41" i="5"/>
  <c r="M41" i="5"/>
  <c r="L41" i="5"/>
  <c r="N40" i="5"/>
  <c r="M40" i="5"/>
  <c r="L40" i="5"/>
  <c r="N39" i="5"/>
  <c r="M39" i="5"/>
  <c r="L39" i="5"/>
  <c r="N38" i="5"/>
  <c r="M38" i="5"/>
  <c r="L38" i="5"/>
  <c r="N37" i="5"/>
  <c r="M37" i="5"/>
  <c r="L37" i="5"/>
  <c r="N36" i="5"/>
  <c r="M36" i="5"/>
  <c r="L36" i="5"/>
  <c r="N35" i="5"/>
  <c r="M35" i="5"/>
  <c r="L35" i="5"/>
  <c r="N34" i="5"/>
  <c r="M34" i="5"/>
  <c r="L34" i="5"/>
  <c r="N33" i="5"/>
  <c r="M33" i="5"/>
  <c r="L33" i="5"/>
  <c r="N32" i="5"/>
  <c r="M32" i="5"/>
  <c r="L32" i="5"/>
  <c r="N31" i="5"/>
  <c r="M31" i="5"/>
  <c r="L31" i="5"/>
  <c r="N30" i="5"/>
  <c r="M30" i="5"/>
  <c r="L30" i="5"/>
  <c r="N29" i="5"/>
  <c r="M29" i="5"/>
  <c r="L29" i="5"/>
  <c r="N28" i="5"/>
  <c r="M28" i="5"/>
  <c r="L28" i="5"/>
  <c r="N27" i="5"/>
  <c r="M27" i="5"/>
  <c r="L27" i="5"/>
  <c r="N26" i="5"/>
  <c r="M26" i="5"/>
  <c r="L26" i="5"/>
  <c r="N25" i="5"/>
  <c r="M25" i="5"/>
  <c r="L25" i="5"/>
  <c r="N24" i="5"/>
  <c r="M24" i="5"/>
  <c r="L24" i="5"/>
  <c r="N23" i="5"/>
  <c r="M23" i="5"/>
  <c r="L23" i="5"/>
  <c r="N22" i="5"/>
  <c r="M22" i="5"/>
  <c r="L22" i="5"/>
  <c r="N21" i="5"/>
  <c r="M21" i="5"/>
  <c r="L21" i="5"/>
  <c r="N20" i="5"/>
  <c r="M20" i="5"/>
  <c r="L20" i="5"/>
  <c r="N19" i="5"/>
  <c r="M19" i="5"/>
  <c r="L19" i="5"/>
  <c r="N18" i="5"/>
  <c r="M18" i="5"/>
  <c r="L18" i="5"/>
  <c r="N17" i="5"/>
  <c r="M17" i="5"/>
  <c r="L17" i="5"/>
  <c r="N16" i="5"/>
  <c r="M16" i="5"/>
  <c r="L16" i="5"/>
  <c r="N15" i="5"/>
  <c r="M15" i="5"/>
  <c r="L15" i="5"/>
  <c r="N14" i="5"/>
  <c r="M14" i="5"/>
  <c r="L14" i="5"/>
  <c r="N13" i="5"/>
  <c r="M13" i="5"/>
  <c r="L13" i="5"/>
  <c r="N12" i="5"/>
  <c r="M12" i="5"/>
  <c r="L12" i="5"/>
  <c r="N11" i="5"/>
  <c r="M11" i="5"/>
  <c r="L11" i="5"/>
  <c r="N10" i="5"/>
  <c r="M10" i="5"/>
  <c r="L10" i="5"/>
  <c r="N9" i="5"/>
  <c r="M9" i="5"/>
  <c r="L9" i="5"/>
  <c r="N8" i="5"/>
  <c r="M8" i="5"/>
  <c r="L8" i="5"/>
  <c r="N7" i="5"/>
  <c r="M7" i="5"/>
  <c r="L7" i="5"/>
  <c r="N6" i="5"/>
  <c r="M6" i="5"/>
  <c r="L6" i="5"/>
  <c r="AP114" i="4"/>
  <c r="AO114" i="4"/>
  <c r="AN114" i="4"/>
  <c r="AM114" i="4"/>
  <c r="AL114" i="4"/>
  <c r="AK114" i="4"/>
  <c r="AF114" i="4"/>
  <c r="AP113" i="4"/>
  <c r="AO113" i="4"/>
  <c r="AN113" i="4"/>
  <c r="AM113" i="4"/>
  <c r="AL113" i="4"/>
  <c r="AK113" i="4"/>
  <c r="AF113" i="4"/>
  <c r="AP112" i="4"/>
  <c r="AO112" i="4"/>
  <c r="AN112" i="4"/>
  <c r="AR112" i="4" s="1"/>
  <c r="AM112" i="4"/>
  <c r="AL112" i="4"/>
  <c r="AK112" i="4"/>
  <c r="AF112" i="4"/>
  <c r="AP111" i="4"/>
  <c r="AO111" i="4"/>
  <c r="AN111" i="4"/>
  <c r="AM111" i="4"/>
  <c r="AL111" i="4"/>
  <c r="AK111" i="4"/>
  <c r="AF111" i="4"/>
  <c r="AP110" i="4"/>
  <c r="AO110" i="4"/>
  <c r="AN110" i="4"/>
  <c r="AM110" i="4"/>
  <c r="AL110" i="4"/>
  <c r="AK110" i="4"/>
  <c r="AF110" i="4"/>
  <c r="AP109" i="4"/>
  <c r="AO109" i="4"/>
  <c r="AN109" i="4"/>
  <c r="AM109" i="4"/>
  <c r="AL109" i="4"/>
  <c r="AK109" i="4"/>
  <c r="AF109" i="4"/>
  <c r="AP108" i="4"/>
  <c r="AO108" i="4"/>
  <c r="AN108" i="4"/>
  <c r="AM108" i="4"/>
  <c r="AL108" i="4"/>
  <c r="AK108" i="4"/>
  <c r="AF108" i="4"/>
  <c r="AP107" i="4"/>
  <c r="AO107" i="4"/>
  <c r="AN107" i="4"/>
  <c r="AM107" i="4"/>
  <c r="AL107" i="4"/>
  <c r="AK107" i="4"/>
  <c r="AF107" i="4"/>
  <c r="AP106" i="4"/>
  <c r="AO106" i="4"/>
  <c r="AN106" i="4"/>
  <c r="AM106" i="4"/>
  <c r="AL106" i="4"/>
  <c r="AK106" i="4"/>
  <c r="AF106" i="4"/>
  <c r="AP105" i="4"/>
  <c r="AO105" i="4"/>
  <c r="AN105" i="4"/>
  <c r="AM105" i="4"/>
  <c r="AL105" i="4"/>
  <c r="AK105" i="4"/>
  <c r="AF105" i="4"/>
  <c r="AP104" i="4"/>
  <c r="AO104" i="4"/>
  <c r="AN104" i="4"/>
  <c r="AM104" i="4"/>
  <c r="AL104" i="4"/>
  <c r="AK104" i="4"/>
  <c r="AF104" i="4"/>
  <c r="AP103" i="4"/>
  <c r="AO103" i="4"/>
  <c r="AN103" i="4"/>
  <c r="AM103" i="4"/>
  <c r="AL103" i="4"/>
  <c r="AK103" i="4"/>
  <c r="AF103" i="4"/>
  <c r="AP102" i="4"/>
  <c r="AO102" i="4"/>
  <c r="AN102" i="4"/>
  <c r="AM102" i="4"/>
  <c r="AL102" i="4"/>
  <c r="AK102" i="4"/>
  <c r="AF102" i="4"/>
  <c r="AP101" i="4"/>
  <c r="AO101" i="4"/>
  <c r="AN101" i="4"/>
  <c r="AM101" i="4"/>
  <c r="AL101" i="4"/>
  <c r="AK101" i="4"/>
  <c r="AF101" i="4"/>
  <c r="AP100" i="4"/>
  <c r="AO100" i="4"/>
  <c r="AN100" i="4"/>
  <c r="AM100" i="4"/>
  <c r="AL100" i="4"/>
  <c r="AK100" i="4"/>
  <c r="AF100" i="4"/>
  <c r="AP99" i="4"/>
  <c r="AO99" i="4"/>
  <c r="AN99" i="4"/>
  <c r="AM99" i="4"/>
  <c r="AL99" i="4"/>
  <c r="AK99" i="4"/>
  <c r="AF99" i="4"/>
  <c r="AP98" i="4"/>
  <c r="AO98" i="4"/>
  <c r="AN98" i="4"/>
  <c r="AM98" i="4"/>
  <c r="AL98" i="4"/>
  <c r="AK98" i="4"/>
  <c r="AF98" i="4"/>
  <c r="AP97" i="4"/>
  <c r="AO97" i="4"/>
  <c r="AN97" i="4"/>
  <c r="AM97" i="4"/>
  <c r="AL97" i="4"/>
  <c r="AK97" i="4"/>
  <c r="AF97" i="4"/>
  <c r="AP96" i="4"/>
  <c r="AO96" i="4"/>
  <c r="AN96" i="4"/>
  <c r="AR96" i="4" s="1"/>
  <c r="AM96" i="4"/>
  <c r="AL96" i="4"/>
  <c r="AK96" i="4"/>
  <c r="AF96" i="4"/>
  <c r="AP95" i="4"/>
  <c r="AO95" i="4"/>
  <c r="AN95" i="4"/>
  <c r="AM95" i="4"/>
  <c r="AL95" i="4"/>
  <c r="AK95" i="4"/>
  <c r="AF95" i="4"/>
  <c r="AP94" i="4"/>
  <c r="AO94" i="4"/>
  <c r="AN94" i="4"/>
  <c r="AM94" i="4"/>
  <c r="AL94" i="4"/>
  <c r="AK94" i="4"/>
  <c r="AF94" i="4"/>
  <c r="AP93" i="4"/>
  <c r="AO93" i="4"/>
  <c r="AN93" i="4"/>
  <c r="AM93" i="4"/>
  <c r="AL93" i="4"/>
  <c r="AK93" i="4"/>
  <c r="AF93" i="4"/>
  <c r="AP92" i="4"/>
  <c r="AO92" i="4"/>
  <c r="AN92" i="4"/>
  <c r="AM92" i="4"/>
  <c r="AL92" i="4"/>
  <c r="AK92" i="4"/>
  <c r="AF92" i="4"/>
  <c r="AP91" i="4"/>
  <c r="AO91" i="4"/>
  <c r="AN91" i="4"/>
  <c r="AM91" i="4"/>
  <c r="AL91" i="4"/>
  <c r="AK91" i="4"/>
  <c r="AF91" i="4"/>
  <c r="AP90" i="4"/>
  <c r="AO90" i="4"/>
  <c r="AN90" i="4"/>
  <c r="AM90" i="4"/>
  <c r="AL90" i="4"/>
  <c r="AK90" i="4"/>
  <c r="AF90" i="4"/>
  <c r="AP89" i="4"/>
  <c r="AO89" i="4"/>
  <c r="AN89" i="4"/>
  <c r="AM89" i="4"/>
  <c r="AL89" i="4"/>
  <c r="AK89" i="4"/>
  <c r="AF89" i="4"/>
  <c r="AP88" i="4"/>
  <c r="AO88" i="4"/>
  <c r="AN88" i="4"/>
  <c r="AM88" i="4"/>
  <c r="AL88" i="4"/>
  <c r="AK88" i="4"/>
  <c r="AF88" i="4"/>
  <c r="AP87" i="4"/>
  <c r="AO87" i="4"/>
  <c r="AN87" i="4"/>
  <c r="AM87" i="4"/>
  <c r="AL87" i="4"/>
  <c r="AK87" i="4"/>
  <c r="AF87" i="4"/>
  <c r="AP86" i="4"/>
  <c r="AO86" i="4"/>
  <c r="AN86" i="4"/>
  <c r="AM86" i="4"/>
  <c r="AL86" i="4"/>
  <c r="AK86" i="4"/>
  <c r="AF86" i="4"/>
  <c r="AP85" i="4"/>
  <c r="AO85" i="4"/>
  <c r="AN85" i="4"/>
  <c r="AM85" i="4"/>
  <c r="AL85" i="4"/>
  <c r="AK85" i="4"/>
  <c r="AF85" i="4"/>
  <c r="AP84" i="4"/>
  <c r="AO84" i="4"/>
  <c r="AN84" i="4"/>
  <c r="AM84" i="4"/>
  <c r="AL84" i="4"/>
  <c r="AK84" i="4"/>
  <c r="AF84" i="4"/>
  <c r="AP83" i="4"/>
  <c r="AO83" i="4"/>
  <c r="AN83" i="4"/>
  <c r="AM83" i="4"/>
  <c r="AL83" i="4"/>
  <c r="AK83" i="4"/>
  <c r="AF83" i="4"/>
  <c r="AP82" i="4"/>
  <c r="AO82" i="4"/>
  <c r="AN82" i="4"/>
  <c r="AM82" i="4"/>
  <c r="AL82" i="4"/>
  <c r="AK82" i="4"/>
  <c r="AF82" i="4"/>
  <c r="AP81" i="4"/>
  <c r="AO81" i="4"/>
  <c r="AN81" i="4"/>
  <c r="AM81" i="4"/>
  <c r="AL81" i="4"/>
  <c r="AK81" i="4"/>
  <c r="AP80" i="4"/>
  <c r="AO80" i="4"/>
  <c r="AN80" i="4"/>
  <c r="AM80" i="4"/>
  <c r="AL80" i="4"/>
  <c r="AK80" i="4"/>
  <c r="AF80" i="4"/>
  <c r="AP79" i="4"/>
  <c r="AO79" i="4"/>
  <c r="AN79" i="4"/>
  <c r="AM79" i="4"/>
  <c r="AL79" i="4"/>
  <c r="AK79" i="4"/>
  <c r="AF79" i="4"/>
  <c r="AP78" i="4"/>
  <c r="AO78" i="4"/>
  <c r="AN78" i="4"/>
  <c r="AM78" i="4"/>
  <c r="AL78" i="4"/>
  <c r="AK78" i="4"/>
  <c r="AF78" i="4"/>
  <c r="AP77" i="4"/>
  <c r="AO77" i="4"/>
  <c r="AN77" i="4"/>
  <c r="AM77" i="4"/>
  <c r="AL77" i="4"/>
  <c r="AK77" i="4"/>
  <c r="AF77" i="4"/>
  <c r="AP76" i="4"/>
  <c r="AO76" i="4"/>
  <c r="AN76" i="4"/>
  <c r="AM76" i="4"/>
  <c r="AL76" i="4"/>
  <c r="AK76" i="4"/>
  <c r="AF76" i="4"/>
  <c r="AP75" i="4"/>
  <c r="AO75" i="4"/>
  <c r="AN75" i="4"/>
  <c r="AM75" i="4"/>
  <c r="AL75" i="4"/>
  <c r="AK75" i="4"/>
  <c r="AF75" i="4"/>
  <c r="AP74" i="4"/>
  <c r="AO74" i="4"/>
  <c r="AN74" i="4"/>
  <c r="AM74" i="4"/>
  <c r="AL74" i="4"/>
  <c r="AK74" i="4"/>
  <c r="AF74" i="4"/>
  <c r="AP73" i="4"/>
  <c r="AO73" i="4"/>
  <c r="AN73" i="4"/>
  <c r="AR73" i="4" s="1"/>
  <c r="AM73" i="4"/>
  <c r="AL73" i="4"/>
  <c r="AK73" i="4"/>
  <c r="AF73" i="4"/>
  <c r="AP72" i="4"/>
  <c r="AO72" i="4"/>
  <c r="AN72" i="4"/>
  <c r="AM72" i="4"/>
  <c r="AL72" i="4"/>
  <c r="AK72" i="4"/>
  <c r="AF72" i="4"/>
  <c r="AP71" i="4"/>
  <c r="AO71" i="4"/>
  <c r="AN71" i="4"/>
  <c r="AM71" i="4"/>
  <c r="AL71" i="4"/>
  <c r="AK71" i="4"/>
  <c r="AF71" i="4"/>
  <c r="AP70" i="4"/>
  <c r="AO70" i="4"/>
  <c r="AN70" i="4"/>
  <c r="AM70" i="4"/>
  <c r="AL70" i="4"/>
  <c r="AK70" i="4"/>
  <c r="AF70" i="4"/>
  <c r="AP69" i="4"/>
  <c r="AO69" i="4"/>
  <c r="AN69" i="4"/>
  <c r="AM69" i="4"/>
  <c r="AL69" i="4"/>
  <c r="AK69" i="4"/>
  <c r="AF69" i="4"/>
  <c r="AP68" i="4"/>
  <c r="AO68" i="4"/>
  <c r="AN68" i="4"/>
  <c r="AM68" i="4"/>
  <c r="AL68" i="4"/>
  <c r="AK68" i="4"/>
  <c r="AF68" i="4"/>
  <c r="AP67" i="4"/>
  <c r="AO67" i="4"/>
  <c r="AN67" i="4"/>
  <c r="AM67" i="4"/>
  <c r="AL67" i="4"/>
  <c r="AK67" i="4"/>
  <c r="AF67" i="4"/>
  <c r="AP66" i="4"/>
  <c r="AO66" i="4"/>
  <c r="AN66" i="4"/>
  <c r="AM66" i="4"/>
  <c r="AL66" i="4"/>
  <c r="AK66" i="4"/>
  <c r="AF66" i="4"/>
  <c r="AP65" i="4"/>
  <c r="AO65" i="4"/>
  <c r="AN65" i="4"/>
  <c r="AM65" i="4"/>
  <c r="AL65" i="4"/>
  <c r="AK65" i="4"/>
  <c r="AF65" i="4"/>
  <c r="AP64" i="4"/>
  <c r="AO64" i="4"/>
  <c r="AN64" i="4"/>
  <c r="AM64" i="4"/>
  <c r="AL64" i="4"/>
  <c r="AK64" i="4"/>
  <c r="AF64" i="4"/>
  <c r="AP63" i="4"/>
  <c r="AO63" i="4"/>
  <c r="AN63" i="4"/>
  <c r="AM63" i="4"/>
  <c r="AL63" i="4"/>
  <c r="AK63" i="4"/>
  <c r="AF63" i="4"/>
  <c r="AP62" i="4"/>
  <c r="AO62" i="4"/>
  <c r="AN62" i="4"/>
  <c r="AM62" i="4"/>
  <c r="AL62" i="4"/>
  <c r="AK62" i="4"/>
  <c r="AF62" i="4"/>
  <c r="AP61" i="4"/>
  <c r="AO61" i="4"/>
  <c r="AN61" i="4"/>
  <c r="AM61" i="4"/>
  <c r="AL61" i="4"/>
  <c r="AK61" i="4"/>
  <c r="AF61" i="4"/>
  <c r="AP60" i="4"/>
  <c r="AO60" i="4"/>
  <c r="AN60" i="4"/>
  <c r="AM60" i="4"/>
  <c r="AL60" i="4"/>
  <c r="AK60" i="4"/>
  <c r="AF60" i="4"/>
  <c r="AP59" i="4"/>
  <c r="AO59" i="4"/>
  <c r="AN59" i="4"/>
  <c r="AM59" i="4"/>
  <c r="AL59" i="4"/>
  <c r="AK59" i="4"/>
  <c r="AF59" i="4"/>
  <c r="AP58" i="4"/>
  <c r="AO58" i="4"/>
  <c r="AN58" i="4"/>
  <c r="AM58" i="4"/>
  <c r="AL58" i="4"/>
  <c r="AK58" i="4"/>
  <c r="AF58" i="4"/>
  <c r="AP57" i="4"/>
  <c r="AO57" i="4"/>
  <c r="AN57" i="4"/>
  <c r="AR57" i="4" s="1"/>
  <c r="AM57" i="4"/>
  <c r="AL57" i="4"/>
  <c r="AK57" i="4"/>
  <c r="AF57" i="4"/>
  <c r="AP56" i="4"/>
  <c r="AO56" i="4"/>
  <c r="AN56" i="4"/>
  <c r="AM56" i="4"/>
  <c r="AL56" i="4"/>
  <c r="AK56" i="4"/>
  <c r="AF56" i="4"/>
  <c r="AP55" i="4"/>
  <c r="AO55" i="4"/>
  <c r="AN55" i="4"/>
  <c r="AM55" i="4"/>
  <c r="AL55" i="4"/>
  <c r="AK55" i="4"/>
  <c r="AF55" i="4"/>
  <c r="AP54" i="4"/>
  <c r="AO54" i="4"/>
  <c r="AN54" i="4"/>
  <c r="AM54" i="4"/>
  <c r="AL54" i="4"/>
  <c r="AK54" i="4"/>
  <c r="AF54" i="4"/>
  <c r="AP53" i="4"/>
  <c r="AO53" i="4"/>
  <c r="AN53" i="4"/>
  <c r="AM53" i="4"/>
  <c r="AL53" i="4"/>
  <c r="AK53" i="4"/>
  <c r="AF53" i="4"/>
  <c r="AP52" i="4"/>
  <c r="AO52" i="4"/>
  <c r="AN52" i="4"/>
  <c r="AM52" i="4"/>
  <c r="AL52" i="4"/>
  <c r="AK52" i="4"/>
  <c r="AF52" i="4"/>
  <c r="AP51" i="4"/>
  <c r="AO51" i="4"/>
  <c r="AN51" i="4"/>
  <c r="AM51" i="4"/>
  <c r="AL51" i="4"/>
  <c r="AK51" i="4"/>
  <c r="AF51" i="4"/>
  <c r="AP50" i="4"/>
  <c r="AO50" i="4"/>
  <c r="AN50" i="4"/>
  <c r="AM50" i="4"/>
  <c r="AL50" i="4"/>
  <c r="AK50" i="4"/>
  <c r="AF50" i="4"/>
  <c r="AP49" i="4"/>
  <c r="AO49" i="4"/>
  <c r="AN49" i="4"/>
  <c r="AM49" i="4"/>
  <c r="AL49" i="4"/>
  <c r="AK49" i="4"/>
  <c r="AF49" i="4"/>
  <c r="AP48" i="4"/>
  <c r="AO48" i="4"/>
  <c r="AN48" i="4"/>
  <c r="AM48" i="4"/>
  <c r="AL48" i="4"/>
  <c r="AK48" i="4"/>
  <c r="AF48" i="4"/>
  <c r="AP47" i="4"/>
  <c r="AO47" i="4"/>
  <c r="AN47" i="4"/>
  <c r="AM47" i="4"/>
  <c r="AL47" i="4"/>
  <c r="AK47" i="4"/>
  <c r="AF47" i="4"/>
  <c r="AP46" i="4"/>
  <c r="AO46" i="4"/>
  <c r="AN46" i="4"/>
  <c r="AM46" i="4"/>
  <c r="AL46" i="4"/>
  <c r="AK46" i="4"/>
  <c r="AF46" i="4"/>
  <c r="AP45" i="4"/>
  <c r="AO45" i="4"/>
  <c r="AN45" i="4"/>
  <c r="AM45" i="4"/>
  <c r="AL45" i="4"/>
  <c r="AK45" i="4"/>
  <c r="AF45" i="4"/>
  <c r="AP44" i="4"/>
  <c r="AO44" i="4"/>
  <c r="AN44" i="4"/>
  <c r="AM44" i="4"/>
  <c r="AL44" i="4"/>
  <c r="AK44" i="4"/>
  <c r="AF44" i="4"/>
  <c r="AP43" i="4"/>
  <c r="AO43" i="4"/>
  <c r="AN43" i="4"/>
  <c r="AM43" i="4"/>
  <c r="AL43" i="4"/>
  <c r="AK43" i="4"/>
  <c r="AF43" i="4"/>
  <c r="AP42" i="4"/>
  <c r="AO42" i="4"/>
  <c r="AN42" i="4"/>
  <c r="AM42" i="4"/>
  <c r="AL42" i="4"/>
  <c r="AK42" i="4"/>
  <c r="AF42" i="4"/>
  <c r="AP41" i="4"/>
  <c r="AO41" i="4"/>
  <c r="AN41" i="4"/>
  <c r="AR41" i="4" s="1"/>
  <c r="AM41" i="4"/>
  <c r="AL41" i="4"/>
  <c r="AK41" i="4"/>
  <c r="AF41" i="4"/>
  <c r="AP40" i="4"/>
  <c r="AO40" i="4"/>
  <c r="AN40" i="4"/>
  <c r="AM40" i="4"/>
  <c r="AL40" i="4"/>
  <c r="AK40" i="4"/>
  <c r="AF40" i="4"/>
  <c r="AP39" i="4"/>
  <c r="AO39" i="4"/>
  <c r="AN39" i="4"/>
  <c r="AM39" i="4"/>
  <c r="AL39" i="4"/>
  <c r="AK39" i="4"/>
  <c r="AF39" i="4"/>
  <c r="AP38" i="4"/>
  <c r="AO38" i="4"/>
  <c r="AN38" i="4"/>
  <c r="AM38" i="4"/>
  <c r="AL38" i="4"/>
  <c r="AK38" i="4"/>
  <c r="AF38" i="4"/>
  <c r="AP37" i="4"/>
  <c r="AO37" i="4"/>
  <c r="AN37" i="4"/>
  <c r="AM37" i="4"/>
  <c r="AL37" i="4"/>
  <c r="AK37" i="4"/>
  <c r="AF37" i="4"/>
  <c r="AP36" i="4"/>
  <c r="AO36" i="4"/>
  <c r="AN36" i="4"/>
  <c r="AM36" i="4"/>
  <c r="AL36" i="4"/>
  <c r="AK36" i="4"/>
  <c r="AF36" i="4"/>
  <c r="AP35" i="4"/>
  <c r="AO35" i="4"/>
  <c r="AN35" i="4"/>
  <c r="AM35" i="4"/>
  <c r="AL35" i="4"/>
  <c r="AK35" i="4"/>
  <c r="AF35" i="4"/>
  <c r="AP34" i="4"/>
  <c r="AO34" i="4"/>
  <c r="AN34" i="4"/>
  <c r="AM34" i="4"/>
  <c r="AL34" i="4"/>
  <c r="AK34" i="4"/>
  <c r="AF34" i="4"/>
  <c r="AP33" i="4"/>
  <c r="AO33" i="4"/>
  <c r="AN33" i="4"/>
  <c r="AM33" i="4"/>
  <c r="AL33" i="4"/>
  <c r="AK33" i="4"/>
  <c r="AF33" i="4"/>
  <c r="AP32" i="4"/>
  <c r="AO32" i="4"/>
  <c r="AN32" i="4"/>
  <c r="AM32" i="4"/>
  <c r="AL32" i="4"/>
  <c r="AK32" i="4"/>
  <c r="AF32" i="4"/>
  <c r="AP31" i="4"/>
  <c r="AO31" i="4"/>
  <c r="AN31" i="4"/>
  <c r="AM31" i="4"/>
  <c r="AL31" i="4"/>
  <c r="AK31" i="4"/>
  <c r="AF31" i="4"/>
  <c r="AP30" i="4"/>
  <c r="AO30" i="4"/>
  <c r="AN30" i="4"/>
  <c r="AM30" i="4"/>
  <c r="AL30" i="4"/>
  <c r="AK30" i="4"/>
  <c r="AF30" i="4"/>
  <c r="AP29" i="4"/>
  <c r="AO29" i="4"/>
  <c r="AN29" i="4"/>
  <c r="AM29" i="4"/>
  <c r="AL29" i="4"/>
  <c r="AK29" i="4"/>
  <c r="AF29" i="4"/>
  <c r="AP28" i="4"/>
  <c r="AO28" i="4"/>
  <c r="AN28" i="4"/>
  <c r="AM28" i="4"/>
  <c r="AL28" i="4"/>
  <c r="AK28" i="4"/>
  <c r="AF28" i="4"/>
  <c r="AP27" i="4"/>
  <c r="AO27" i="4"/>
  <c r="AN27" i="4"/>
  <c r="AM27" i="4"/>
  <c r="AL27" i="4"/>
  <c r="AK27" i="4"/>
  <c r="AF27" i="4"/>
  <c r="AP26" i="4"/>
  <c r="AO26" i="4"/>
  <c r="AN26" i="4"/>
  <c r="AM26" i="4"/>
  <c r="AL26" i="4"/>
  <c r="AK26" i="4"/>
  <c r="AF26" i="4"/>
  <c r="AP25" i="4"/>
  <c r="AO25" i="4"/>
  <c r="AN25" i="4"/>
  <c r="AM25" i="4"/>
  <c r="AL25" i="4"/>
  <c r="AK25" i="4"/>
  <c r="AF25" i="4"/>
  <c r="AP24" i="4"/>
  <c r="AO24" i="4"/>
  <c r="AN24" i="4"/>
  <c r="AM24" i="4"/>
  <c r="AL24" i="4"/>
  <c r="AK24" i="4"/>
  <c r="AF24" i="4"/>
  <c r="AP23" i="4"/>
  <c r="AO23" i="4"/>
  <c r="AN23" i="4"/>
  <c r="AM23" i="4"/>
  <c r="AL23" i="4"/>
  <c r="AK23" i="4"/>
  <c r="AF23" i="4"/>
  <c r="AP22" i="4"/>
  <c r="AO22" i="4"/>
  <c r="AN22" i="4"/>
  <c r="AM22" i="4"/>
  <c r="AL22" i="4"/>
  <c r="AK22" i="4"/>
  <c r="AF22" i="4"/>
  <c r="AP21" i="4"/>
  <c r="AO21" i="4"/>
  <c r="AN21" i="4"/>
  <c r="AM21" i="4"/>
  <c r="AL21" i="4"/>
  <c r="AK21" i="4"/>
  <c r="AF21" i="4"/>
  <c r="AP20" i="4"/>
  <c r="AO20" i="4"/>
  <c r="AN20" i="4"/>
  <c r="AM20" i="4"/>
  <c r="AL20" i="4"/>
  <c r="AK20" i="4"/>
  <c r="AF20" i="4"/>
  <c r="AP19" i="4"/>
  <c r="AO19" i="4"/>
  <c r="AN19" i="4"/>
  <c r="AM19" i="4"/>
  <c r="AL19" i="4"/>
  <c r="AK19" i="4"/>
  <c r="AF19" i="4"/>
  <c r="AP18" i="4"/>
  <c r="AO18" i="4"/>
  <c r="AN18" i="4"/>
  <c r="AM18" i="4"/>
  <c r="AL18" i="4"/>
  <c r="AK18" i="4"/>
  <c r="AF18" i="4"/>
  <c r="AP17" i="4"/>
  <c r="AO17" i="4"/>
  <c r="AN17" i="4"/>
  <c r="AM17" i="4"/>
  <c r="AL17" i="4"/>
  <c r="AK17" i="4"/>
  <c r="AF17" i="4"/>
  <c r="AP16" i="4"/>
  <c r="AO16" i="4"/>
  <c r="AN16" i="4"/>
  <c r="AM16" i="4"/>
  <c r="AL16" i="4"/>
  <c r="AK16" i="4"/>
  <c r="AF16" i="4"/>
  <c r="AP15" i="4"/>
  <c r="AO15" i="4"/>
  <c r="AN15" i="4"/>
  <c r="AM15" i="4"/>
  <c r="AL15" i="4"/>
  <c r="AK15" i="4"/>
  <c r="AF15" i="4"/>
  <c r="AP14" i="4"/>
  <c r="AO14" i="4"/>
  <c r="AN14" i="4"/>
  <c r="AM14" i="4"/>
  <c r="AL14" i="4"/>
  <c r="AK14" i="4"/>
  <c r="AF14" i="4"/>
  <c r="AP13" i="4"/>
  <c r="AO13" i="4"/>
  <c r="AN13" i="4"/>
  <c r="AM13" i="4"/>
  <c r="AL13" i="4"/>
  <c r="AK13" i="4"/>
  <c r="AF13" i="4"/>
  <c r="AP12" i="4"/>
  <c r="AO12" i="4"/>
  <c r="AN12" i="4"/>
  <c r="AM12" i="4"/>
  <c r="AL12" i="4"/>
  <c r="AK12" i="4"/>
  <c r="AF12" i="4"/>
  <c r="AP11" i="4"/>
  <c r="AO11" i="4"/>
  <c r="AN11" i="4"/>
  <c r="AM11" i="4"/>
  <c r="AL11" i="4"/>
  <c r="AK11" i="4"/>
  <c r="AF11" i="4"/>
  <c r="AP10" i="4"/>
  <c r="AO10" i="4"/>
  <c r="AN10" i="4"/>
  <c r="AM10" i="4"/>
  <c r="AL10" i="4"/>
  <c r="AK10" i="4"/>
  <c r="AF10" i="4"/>
  <c r="AP9" i="4"/>
  <c r="AO9" i="4"/>
  <c r="AN9" i="4"/>
  <c r="AM9" i="4"/>
  <c r="AL9" i="4"/>
  <c r="AK9" i="4"/>
  <c r="AF9" i="4"/>
  <c r="AP8" i="4"/>
  <c r="AO8" i="4"/>
  <c r="AN8" i="4"/>
  <c r="AM8" i="4"/>
  <c r="AL8" i="4"/>
  <c r="AK8" i="4"/>
  <c r="AF8" i="4"/>
  <c r="AP7" i="4"/>
  <c r="AO7" i="4"/>
  <c r="AN7" i="4"/>
  <c r="AM7" i="4"/>
  <c r="AL7" i="4"/>
  <c r="AK7" i="4"/>
  <c r="AF7" i="4"/>
  <c r="AP6" i="4"/>
  <c r="AO6" i="4"/>
  <c r="AN6" i="4"/>
  <c r="AM6" i="4"/>
  <c r="AL6" i="4"/>
  <c r="AK6" i="4"/>
  <c r="AF6" i="4"/>
  <c r="AP5" i="4"/>
  <c r="AO5" i="4"/>
  <c r="AN5" i="4"/>
  <c r="AM5" i="4"/>
  <c r="AL5" i="4"/>
  <c r="AK5" i="4"/>
  <c r="AF5" i="4"/>
  <c r="AP4" i="4"/>
  <c r="AO4" i="4"/>
  <c r="AN4" i="4"/>
  <c r="AM4" i="4"/>
  <c r="AL4" i="4"/>
  <c r="AK4" i="4"/>
  <c r="AF4" i="4"/>
  <c r="AO3" i="4"/>
  <c r="AN3" i="4"/>
  <c r="AM3" i="4"/>
  <c r="AL3" i="4"/>
  <c r="AK3" i="4"/>
  <c r="AR18" i="4" l="1"/>
  <c r="AR89" i="4"/>
  <c r="AR105" i="4"/>
  <c r="AR21" i="4"/>
  <c r="AR37" i="4"/>
  <c r="AR53" i="4"/>
  <c r="AQ111" i="4"/>
  <c r="AQ95" i="4"/>
  <c r="AQ79" i="4"/>
  <c r="AQ63" i="4"/>
  <c r="AS63" i="4" s="1"/>
  <c r="AQ47" i="4"/>
  <c r="AQ31" i="4"/>
  <c r="AS31" i="4" s="1"/>
  <c r="AQ15" i="4"/>
  <c r="AS15" i="4" s="1"/>
  <c r="AR9" i="4"/>
  <c r="AR25" i="4"/>
  <c r="AR23" i="4"/>
  <c r="AR39" i="4"/>
  <c r="AR55" i="4"/>
  <c r="AR71" i="4"/>
  <c r="AR7" i="4"/>
  <c r="AQ102" i="4"/>
  <c r="AQ86" i="4"/>
  <c r="AQ70" i="4"/>
  <c r="AS70" i="4" s="1"/>
  <c r="AR15" i="4"/>
  <c r="AR31" i="4"/>
  <c r="AR47" i="4"/>
  <c r="AR63" i="4"/>
  <c r="AR79" i="4"/>
  <c r="AR86" i="4"/>
  <c r="AR102" i="4"/>
  <c r="AQ100" i="4"/>
  <c r="AS100" i="4" s="1"/>
  <c r="AQ84" i="4"/>
  <c r="AQ68" i="4"/>
  <c r="AQ52" i="4"/>
  <c r="AS52" i="4" s="1"/>
  <c r="AQ36" i="4"/>
  <c r="AQ20" i="4"/>
  <c r="AR22" i="4"/>
  <c r="AR38" i="4"/>
  <c r="AR54" i="4"/>
  <c r="AR70" i="4"/>
  <c r="AQ7" i="4"/>
  <c r="AS7" i="4" s="1"/>
  <c r="AQ83" i="4"/>
  <c r="AQ51" i="4"/>
  <c r="AQ35" i="4"/>
  <c r="AS35" i="4" s="1"/>
  <c r="AQ19" i="4"/>
  <c r="AR109" i="4"/>
  <c r="AQ99" i="4"/>
  <c r="AR13" i="4"/>
  <c r="AR29" i="4"/>
  <c r="AR45" i="4"/>
  <c r="AR61" i="4"/>
  <c r="AR77" i="4"/>
  <c r="AR84" i="4"/>
  <c r="AR100" i="4"/>
  <c r="AQ114" i="4"/>
  <c r="AQ98" i="4"/>
  <c r="AS98" i="4" s="1"/>
  <c r="AQ82" i="4"/>
  <c r="AQ66" i="4"/>
  <c r="AS66" i="4" s="1"/>
  <c r="AQ50" i="4"/>
  <c r="AQ34" i="4"/>
  <c r="AQ18" i="4"/>
  <c r="AR93" i="4"/>
  <c r="AQ67" i="4"/>
  <c r="AR4" i="4"/>
  <c r="AR20" i="4"/>
  <c r="AR36" i="4"/>
  <c r="AR52" i="4"/>
  <c r="AR68" i="4"/>
  <c r="AR91" i="4"/>
  <c r="AR107" i="4"/>
  <c r="AQ113" i="4"/>
  <c r="AQ97" i="4"/>
  <c r="AQ81" i="4"/>
  <c r="AQ65" i="4"/>
  <c r="AS65" i="4" s="1"/>
  <c r="AQ49" i="4"/>
  <c r="AQ33" i="4"/>
  <c r="AQ17" i="4"/>
  <c r="AS17" i="4" s="1"/>
  <c r="AQ6" i="4"/>
  <c r="AR6" i="4"/>
  <c r="AR11" i="4"/>
  <c r="AR27" i="4"/>
  <c r="AR43" i="4"/>
  <c r="AR59" i="4"/>
  <c r="AR75" i="4"/>
  <c r="AR82" i="4"/>
  <c r="AR98" i="4"/>
  <c r="AR114" i="4"/>
  <c r="AQ112" i="4"/>
  <c r="AS112" i="4" s="1"/>
  <c r="AQ96" i="4"/>
  <c r="AS96" i="4" s="1"/>
  <c r="AQ80" i="4"/>
  <c r="AS80" i="4" s="1"/>
  <c r="AQ64" i="4"/>
  <c r="AQ48" i="4"/>
  <c r="AS48" i="4" s="1"/>
  <c r="AQ32" i="4"/>
  <c r="AS32" i="4" s="1"/>
  <c r="AQ16" i="4"/>
  <c r="AS16" i="4" s="1"/>
  <c r="AQ110" i="4"/>
  <c r="AS110" i="4" s="1"/>
  <c r="AQ94" i="4"/>
  <c r="AQ78" i="4"/>
  <c r="AS78" i="4" s="1"/>
  <c r="AQ62" i="4"/>
  <c r="AQ46" i="4"/>
  <c r="AQ30" i="4"/>
  <c r="AQ14" i="4"/>
  <c r="AR66" i="4"/>
  <c r="AR16" i="4"/>
  <c r="AR32" i="4"/>
  <c r="AR48" i="4"/>
  <c r="AR64" i="4"/>
  <c r="AR80" i="4"/>
  <c r="AR87" i="4"/>
  <c r="AR103" i="4"/>
  <c r="AQ109" i="4"/>
  <c r="AS109" i="4" s="1"/>
  <c r="AQ93" i="4"/>
  <c r="AQ77" i="4"/>
  <c r="AS77" i="4" s="1"/>
  <c r="AQ61" i="4"/>
  <c r="AS61" i="4" s="1"/>
  <c r="AQ45" i="4"/>
  <c r="AS45" i="4" s="1"/>
  <c r="AQ29" i="4"/>
  <c r="AQ13" i="4"/>
  <c r="AR94" i="4"/>
  <c r="AR110" i="4"/>
  <c r="AQ108" i="4"/>
  <c r="AQ92" i="4"/>
  <c r="AQ76" i="4"/>
  <c r="AQ60" i="4"/>
  <c r="AQ44" i="4"/>
  <c r="AQ28" i="4"/>
  <c r="AS28" i="4" s="1"/>
  <c r="AQ12" i="4"/>
  <c r="AS12" i="4" s="1"/>
  <c r="AR34" i="4"/>
  <c r="AR14" i="4"/>
  <c r="AR30" i="4"/>
  <c r="AR46" i="4"/>
  <c r="AR62" i="4"/>
  <c r="AR78" i="4"/>
  <c r="AR85" i="4"/>
  <c r="AR101" i="4"/>
  <c r="AQ107" i="4"/>
  <c r="AS107" i="4" s="1"/>
  <c r="AQ91" i="4"/>
  <c r="AS91" i="4" s="1"/>
  <c r="AQ75" i="4"/>
  <c r="AS75" i="4" s="1"/>
  <c r="AQ59" i="4"/>
  <c r="AS59" i="4" s="1"/>
  <c r="AQ43" i="4"/>
  <c r="AQ27" i="4"/>
  <c r="AQ11" i="4"/>
  <c r="AS11" i="4" s="1"/>
  <c r="AR50" i="4"/>
  <c r="AR5" i="4"/>
  <c r="AR69" i="4"/>
  <c r="AR92" i="4"/>
  <c r="AR108" i="4"/>
  <c r="AQ106" i="4"/>
  <c r="AS106" i="4" s="1"/>
  <c r="AQ90" i="4"/>
  <c r="AQ74" i="4"/>
  <c r="AQ58" i="4"/>
  <c r="AQ42" i="4"/>
  <c r="AQ26" i="4"/>
  <c r="AS26" i="4" s="1"/>
  <c r="AQ10" i="4"/>
  <c r="AS10" i="4" s="1"/>
  <c r="AR12" i="4"/>
  <c r="AR28" i="4"/>
  <c r="AR44" i="4"/>
  <c r="AR60" i="4"/>
  <c r="AR76" i="4"/>
  <c r="AR83" i="4"/>
  <c r="AR99" i="4"/>
  <c r="AQ105" i="4"/>
  <c r="AS105" i="4" s="1"/>
  <c r="AQ89" i="4"/>
  <c r="AQ73" i="4"/>
  <c r="AS73" i="4" s="1"/>
  <c r="AQ57" i="4"/>
  <c r="AS57" i="4" s="1"/>
  <c r="AQ41" i="4"/>
  <c r="AS41" i="4" s="1"/>
  <c r="AQ25" i="4"/>
  <c r="AQ9" i="4"/>
  <c r="AR19" i="4"/>
  <c r="AR35" i="4"/>
  <c r="AR51" i="4"/>
  <c r="AR67" i="4"/>
  <c r="AR90" i="4"/>
  <c r="AR106" i="4"/>
  <c r="AQ104" i="4"/>
  <c r="AQ88" i="4"/>
  <c r="AS88" i="4" s="1"/>
  <c r="AQ72" i="4"/>
  <c r="AQ56" i="4"/>
  <c r="AQ40" i="4"/>
  <c r="AQ24" i="4"/>
  <c r="AS24" i="4" s="1"/>
  <c r="AQ8" i="4"/>
  <c r="AR10" i="4"/>
  <c r="AR26" i="4"/>
  <c r="AR42" i="4"/>
  <c r="AR58" i="4"/>
  <c r="AR74" i="4"/>
  <c r="AR81" i="4"/>
  <c r="AR97" i="4"/>
  <c r="AR113" i="4"/>
  <c r="AQ3" i="4"/>
  <c r="AS3" i="4" s="1"/>
  <c r="AQ103" i="4"/>
  <c r="AS103" i="4" s="1"/>
  <c r="AQ87" i="4"/>
  <c r="AS87" i="4" s="1"/>
  <c r="AQ71" i="4"/>
  <c r="AS71" i="4" s="1"/>
  <c r="AQ55" i="4"/>
  <c r="AQ39" i="4"/>
  <c r="AS39" i="4" s="1"/>
  <c r="AQ23" i="4"/>
  <c r="AS23" i="4" s="1"/>
  <c r="AR3" i="4"/>
  <c r="AR17" i="4"/>
  <c r="AR49" i="4"/>
  <c r="AR65" i="4"/>
  <c r="AR88" i="4"/>
  <c r="AR104" i="4"/>
  <c r="AQ4" i="4"/>
  <c r="AQ54" i="4"/>
  <c r="AS54" i="4" s="1"/>
  <c r="AQ38" i="4"/>
  <c r="AS38" i="4" s="1"/>
  <c r="AQ22" i="4"/>
  <c r="AS22" i="4" s="1"/>
  <c r="AR33" i="4"/>
  <c r="AR8" i="4"/>
  <c r="AR24" i="4"/>
  <c r="AR40" i="4"/>
  <c r="AR56" i="4"/>
  <c r="AR72" i="4"/>
  <c r="AR95" i="4"/>
  <c r="AR111" i="4"/>
  <c r="AQ5" i="4"/>
  <c r="AQ101" i="4"/>
  <c r="AQ85" i="4"/>
  <c r="AS85" i="4" s="1"/>
  <c r="AQ69" i="4"/>
  <c r="AQ53" i="4"/>
  <c r="AS53" i="4" s="1"/>
  <c r="AQ37" i="4"/>
  <c r="AS37" i="4" s="1"/>
  <c r="AQ21" i="4"/>
  <c r="AS21" i="4" s="1"/>
  <c r="AS6" i="4" l="1"/>
  <c r="AS33" i="4"/>
  <c r="AS4" i="4"/>
  <c r="AS69" i="4"/>
  <c r="AS114" i="4"/>
  <c r="AS111" i="4"/>
  <c r="AS113" i="4"/>
  <c r="AS25" i="4"/>
  <c r="AS40" i="4"/>
  <c r="AS89" i="4"/>
  <c r="AS68" i="4"/>
  <c r="AS62" i="4"/>
  <c r="AS55" i="4"/>
  <c r="AS56" i="4"/>
  <c r="AS94" i="4"/>
  <c r="AS84" i="4"/>
  <c r="AS72" i="4"/>
  <c r="AS93" i="4"/>
  <c r="AS67" i="4"/>
  <c r="AS99" i="4"/>
  <c r="AS104" i="4"/>
  <c r="AS18" i="4"/>
  <c r="AS19" i="4"/>
  <c r="AS34" i="4"/>
  <c r="AS27" i="4"/>
  <c r="AS44" i="4"/>
  <c r="AS64" i="4"/>
  <c r="AS49" i="4"/>
  <c r="AS50" i="4"/>
  <c r="AS51" i="4"/>
  <c r="AS47" i="4"/>
  <c r="AS76" i="4"/>
  <c r="AS81" i="4"/>
  <c r="AS82" i="4"/>
  <c r="AS79" i="4"/>
  <c r="AS83" i="4"/>
  <c r="AS92" i="4"/>
  <c r="AS97" i="4"/>
  <c r="AS95" i="4"/>
  <c r="AS108" i="4"/>
  <c r="AS101" i="4"/>
  <c r="AS9" i="4"/>
  <c r="AS42" i="4"/>
  <c r="AS86" i="4"/>
  <c r="AS43" i="4"/>
  <c r="AS5" i="4"/>
  <c r="AS14" i="4"/>
  <c r="AS74" i="4"/>
  <c r="AS13" i="4"/>
  <c r="AS30" i="4"/>
  <c r="AS20" i="4"/>
  <c r="AS60" i="4"/>
  <c r="AS58" i="4"/>
  <c r="AS102" i="4"/>
  <c r="AS8" i="4"/>
  <c r="AS90" i="4"/>
  <c r="AS29" i="4"/>
  <c r="AS46" i="4"/>
  <c r="AS36" i="4"/>
  <c r="F12" i="2"/>
  <c r="F13" i="2" s="1"/>
  <c r="F14" i="2" s="1"/>
  <c r="C19" i="2"/>
  <c r="F29" i="2" l="1"/>
  <c r="F30" i="2" s="1"/>
  <c r="E29" i="2"/>
  <c r="E30" i="2" s="1"/>
  <c r="E40" i="2"/>
  <c r="C67" i="2"/>
  <c r="C68" i="2" s="1"/>
  <c r="F67" i="2"/>
  <c r="F68" i="2" s="1"/>
  <c r="E67" i="2"/>
  <c r="E68" i="2" s="1"/>
  <c r="E69" i="2" s="1"/>
  <c r="E70" i="2" s="1"/>
  <c r="D67" i="2"/>
  <c r="D68" i="2" s="1"/>
  <c r="E57" i="2"/>
  <c r="E58" i="2" s="1"/>
  <c r="C57" i="2"/>
  <c r="C58" i="2" s="1"/>
  <c r="F57" i="2"/>
  <c r="F58" i="2" s="1"/>
  <c r="D57" i="2"/>
  <c r="D58" i="2" s="1"/>
  <c r="E32" i="2" l="1"/>
  <c r="E31" i="2"/>
  <c r="F32" i="2"/>
  <c r="F31" i="2"/>
  <c r="C69" i="2"/>
  <c r="E59" i="2"/>
  <c r="E60" i="2" s="1"/>
  <c r="C59" i="2"/>
  <c r="C12" i="2"/>
  <c r="C13" i="2" s="1"/>
  <c r="C14" i="2" l="1"/>
  <c r="D12" i="2"/>
  <c r="D47" i="2"/>
  <c r="D48" i="2" s="1"/>
  <c r="E47" i="2"/>
  <c r="E48" i="2" s="1"/>
  <c r="C47" i="2"/>
  <c r="C48" i="2" l="1"/>
  <c r="F47" i="2"/>
  <c r="F48" i="2" s="1"/>
  <c r="D13" i="2"/>
  <c r="D14" i="2" s="1"/>
  <c r="E12" i="2"/>
  <c r="C50" i="2" l="1"/>
  <c r="C40" i="2"/>
  <c r="D29" i="2"/>
  <c r="D30" i="2" s="1"/>
  <c r="C29" i="2"/>
  <c r="C30" i="2" s="1"/>
  <c r="C60" i="2"/>
  <c r="C70" i="2"/>
  <c r="E13" i="2"/>
  <c r="C31" i="2" l="1"/>
  <c r="C32" i="2"/>
  <c r="D32" i="2"/>
  <c r="D31" i="2"/>
  <c r="E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tc={2444C259-4353-426E-96B6-8502EF3A9BB9}</author>
    <author>tc={3C18AA0F-633F-4D35-A18A-DE9E7BEE2C0D}</author>
    <author>tc={C45B32B5-0635-41EC-B437-440DD493C6E8}</author>
  </authors>
  <commentList>
    <comment ref="D5" authorId="0" shapeId="0" xr:uid="{2444C259-4353-426E-96B6-8502EF3A9BB9}">
      <text>
        <t>[Threaded comment]
Your version of Excel allows you to read this threaded comment; however, any edits to it will get removed if the file is opened in a newer version of Excel. Learn more: https://go.microsoft.com/fwlink/?linkid=870924
Comment:
    Determines whether each property is included in the Eligible Comparable Properties worksheet.</t>
      </text>
    </comment>
    <comment ref="J5" authorId="1" shapeId="0" xr:uid="{3C18AA0F-633F-4D35-A18A-DE9E7BEE2C0D}">
      <text>
        <t>[Threaded comment]
Your version of Excel allows you to read this threaded comment; however, any edits to it will get removed if the file is opened in a newer version of Excel. Learn more: https://go.microsoft.com/fwlink/?linkid=870924
Comment:
    Used in constructing percentages.</t>
      </text>
    </comment>
    <comment ref="T5" authorId="2" shapeId="0" xr:uid="{C45B32B5-0635-41EC-B437-440DD493C6E8}">
      <text>
        <t>[Threaded comment]
Your version of Excel allows you to read this threaded comment; however, any edits to it will get removed if the file is opened in a newer version of Excel. Learn more: https://go.microsoft.com/fwlink/?linkid=870924
Comment:
    Compared to cell B2 to determine Harvest Occurrence eligibility criteria.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tc={15009441-FF8C-4A6D-825D-B49A92909C89}</author>
    <author>tc={8D402D41-8FB3-4FD9-926A-67DD920E5B0F}</author>
    <author>tc={01330919-00A8-4128-B7AD-67CBB980BBA8}</author>
  </authors>
  <commentList>
    <comment ref="I2" authorId="0" shapeId="0" xr:uid="{15009441-FF8C-4A6D-825D-B49A92909C89}">
      <text>
        <t>[Threaded comment]
Your version of Excel allows you to read this threaded comment; however, any edits to it will get removed if the file is opened in a newer version of Excel. Learn more: https://go.microsoft.com/fwlink/?linkid=870924
Comment:
    Used in constructing percentages.</t>
      </text>
    </comment>
    <comment ref="S2" authorId="1" shapeId="0" xr:uid="{8D402D41-8FB3-4FD9-926A-67DD920E5B0F}">
      <text>
        <t>[Threaded comment]
Your version of Excel allows you to read this threaded comment; however, any edits to it will get removed if the file is opened in a newer version of Excel. Learn more: https://go.microsoft.com/fwlink/?linkid=870924
Comment:
    Used in the Outlier Detection worksheet.</t>
      </text>
    </comment>
    <comment ref="AS2" authorId="2" shapeId="0" xr:uid="{01330919-00A8-4128-B7AD-67CBB980BBA8}">
      <text>
        <t>[Threaded comment]
Your version of Excel allows you to read this threaded comment; however, any edits to it will get removed if the file is opened in a newer version of Excel. Learn more: https://go.microsoft.com/fwlink/?linkid=870924
Comment:
    Determines the 8 most similar (matched) properties to be used in the Outlier Detection worksheet. A lower Similarity Index indicates more similarity.</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tc={19D6448F-336A-4BC9-BDCA-3C7ED53FCE90}</author>
  </authors>
  <commentList>
    <comment ref="A14" authorId="0" shapeId="0" xr:uid="{19D6448F-336A-4BC9-BDCA-3C7ED53FCE90}">
      <text>
        <t>[Threaded comment]
Your version of Excel allows you to read this threaded comment; however, any edits to it will get removed if the file is opened in a newer version of Excel. Learn more: https://go.microsoft.com/fwlink/?linkid=870924
Comment:
    This step is only necessary if differentiating multiple harvest treatments (i.e., average percent biomass removed per acre) within a forest cover stratum.</t>
      </text>
    </comment>
  </commentList>
</comments>
</file>

<file path=xl/sharedStrings.xml><?xml version="1.0" encoding="utf-8"?>
<sst xmlns="http://schemas.openxmlformats.org/spreadsheetml/2006/main" count="1245" uniqueCount="206">
  <si>
    <t>Title:</t>
  </si>
  <si>
    <t>Date:</t>
  </si>
  <si>
    <t>Table 1: Comparable property attributes</t>
  </si>
  <si>
    <t>Table 2: Comparable property Harvest Intensity calculations</t>
  </si>
  <si>
    <t>Identify the forest cover strata to which each observed harvest treatment is applied.</t>
  </si>
  <si>
    <t>Forest cover strata</t>
  </si>
  <si>
    <t>Evergreen Forest</t>
  </si>
  <si>
    <t>Mixed Forest</t>
  </si>
  <si>
    <t>Deciduous Forest</t>
  </si>
  <si>
    <r>
      <t xml:space="preserve">Identify </t>
    </r>
    <r>
      <rPr>
        <i/>
        <sz val="11"/>
        <rFont val="Calibri"/>
        <family val="2"/>
        <scheme val="minor"/>
      </rPr>
      <t>the average</t>
    </r>
    <r>
      <rPr>
        <i/>
        <sz val="11"/>
        <color theme="1"/>
        <rFont val="Calibri"/>
        <family val="2"/>
        <scheme val="minor"/>
      </rPr>
      <t xml:space="preserve"> percent biomass removed per acre of observed harvest treatments.</t>
    </r>
  </si>
  <si>
    <r>
      <rPr>
        <b/>
        <sz val="11"/>
        <rFont val="Calibri"/>
        <family val="2"/>
        <scheme val="minor"/>
      </rPr>
      <t>Average perc</t>
    </r>
    <r>
      <rPr>
        <b/>
        <sz val="11"/>
        <color theme="1"/>
        <rFont val="Calibri"/>
        <family val="2"/>
        <scheme val="minor"/>
      </rPr>
      <t>ent biomass removed per acre</t>
    </r>
  </si>
  <si>
    <t>Harvest Intensity (%)</t>
  </si>
  <si>
    <t>Table 3: Project attributes</t>
  </si>
  <si>
    <t>Example Project</t>
  </si>
  <si>
    <t>Crediting Period (years)</t>
  </si>
  <si>
    <t>Table 4: Baseline harvest treatment inputs</t>
  </si>
  <si>
    <t>Identify the forest cover strata to which each baseline harvest treatment is applied.</t>
  </si>
  <si>
    <t>Identify the average percent biomass removed per acre of baseline harvest treatments.</t>
  </si>
  <si>
    <t>Average percent biomass removed per acre</t>
  </si>
  <si>
    <t>Table 5: Baseline constraint development (for ex-ante projections at initial validation)</t>
  </si>
  <si>
    <t>Table 6: Baseline annual Harvest Intensity check (for ex-ante projections at initial validation)</t>
  </si>
  <si>
    <t>Identify the spatial extent of baseline harvest treatments in a single year.</t>
  </si>
  <si>
    <t>Combine Harvest Intensities of similar forest cover strata to calculate total Harvest Intensity.</t>
  </si>
  <si>
    <t>Total Harvest Intensity per forest cover stratum (annual harvests; %)</t>
  </si>
  <si>
    <t>Annual Harvest Intensity check</t>
  </si>
  <si>
    <t>Table 7: Baseline cumulative Harvest Intensity check (for ex-ante projections at initial validation)</t>
  </si>
  <si>
    <t>Identify the spatial extent of cumulative (during the Crediting Period) baseline harvest treatments.</t>
  </si>
  <si>
    <t>Total Harvest Intensity per forest cover stratum (cumulative harvests; %)</t>
  </si>
  <si>
    <t>Cumulative Harvest Intensity check</t>
  </si>
  <si>
    <t>Table 8: Baseline Reporting Period Harvest Intensity check (for Observed Conditions Assessment during dynamic evaluation)</t>
  </si>
  <si>
    <t>Identify the Reporting Period duration.</t>
  </si>
  <si>
    <t>Reporting Period (years)</t>
  </si>
  <si>
    <t>Identify the spatial extent of baseline harvest treatments during the Reporting Period.</t>
  </si>
  <si>
    <t>Total Harvest Intensity per forest cover stratum (Reporting Period harvests; %)</t>
  </si>
  <si>
    <t>Reporting Period Harvest Intensity check</t>
  </si>
  <si>
    <t>Table 9: Baseline Remainder of Crediting Period Harvest Intensity check (for Periodic Modeling Assessment during dynamic evaluation)</t>
  </si>
  <si>
    <t>Identify the duration of the remainder of the Crediting Period.</t>
  </si>
  <si>
    <t>Remainder of Crediting Period (years)</t>
  </si>
  <si>
    <t>Identify the spatial extent of baseline harvest treatments during the remainder of the Crediting Period.</t>
  </si>
  <si>
    <t>Total Harvest Intensity per forest cover stratum (remainder of Crediting Period harvests; %)</t>
  </si>
  <si>
    <t>Remainder of Crediting Period Harvest Intensity check</t>
  </si>
  <si>
    <t>Annual Harvest Intensity Factor</t>
  </si>
  <si>
    <t>Identify the selected comparable property's acreage in each forest cover stratum.</t>
  </si>
  <si>
    <t>Defined lookback period (years)</t>
  </si>
  <si>
    <t>Woody Wetlands</t>
  </si>
  <si>
    <t>Selected Comparable Property</t>
  </si>
  <si>
    <t>Baseline harvest treatments (optional step)</t>
  </si>
  <si>
    <t>Divide the comparable property's Harvest Intensity by baseline harvest treatment's percent biomass removed per acre to calculate an annual harvest rate for each stratum.</t>
  </si>
  <si>
    <r>
      <t>Identify the number of acres harvested</t>
    </r>
    <r>
      <rPr>
        <i/>
        <sz val="11"/>
        <rFont val="Calibri"/>
        <family val="2"/>
        <scheme val="minor"/>
      </rPr>
      <t xml:space="preserve"> in each stratum during the lookback period.</t>
    </r>
  </si>
  <si>
    <t>Stratum acres harvested during lookback period</t>
  </si>
  <si>
    <t>Percent stratum area harvested during lookback period</t>
  </si>
  <si>
    <t>Percent stratum area harvested per year (annual harvest rate)</t>
  </si>
  <si>
    <t>Percent stratum area harvested per year (annual harvest rate; interim step)</t>
  </si>
  <si>
    <t>Stratum acres harvested per year (interim step)</t>
  </si>
  <si>
    <t>Annual constraint: Maximum stratum acres harvested by harvest treatment in a single year</t>
  </si>
  <si>
    <t>Cumulative constraint: Maximum stratum acres harvested  by harvest treatment during Crediting Period</t>
  </si>
  <si>
    <t>Acres harvested by baseline harvest treatment in a single year</t>
  </si>
  <si>
    <t>Acres harvested by baseline harvest treatment during Crediting Period</t>
  </si>
  <si>
    <t>Percent stratum area harvested during Crediting Period</t>
  </si>
  <si>
    <t>Acres harvested by baseline harvest treatment during Reporting Period</t>
  </si>
  <si>
    <t>Percent stratum area harvested during Reporting Period</t>
  </si>
  <si>
    <t>Acres harvested by baseline harvest treatment during remainder of Crediting Period</t>
  </si>
  <si>
    <t>Percent stratum area harvested during remainder of Crediting Period</t>
  </si>
  <si>
    <t>Define the duration of the lookback period.</t>
  </si>
  <si>
    <t>Divide the number of acres harvested by the comparable property's total stratum acres to calculate the percent stratum area harvested.</t>
  </si>
  <si>
    <r>
      <t>Divide the percent stratum area harvested by the numb</t>
    </r>
    <r>
      <rPr>
        <i/>
        <sz val="11"/>
        <rFont val="Calibri"/>
        <family val="2"/>
        <scheme val="minor"/>
      </rPr>
      <t>er of years in the lookback period</t>
    </r>
    <r>
      <rPr>
        <i/>
        <sz val="11"/>
        <color theme="1"/>
        <rFont val="Calibri"/>
        <family val="2"/>
        <scheme val="minor"/>
      </rPr>
      <t xml:space="preserve"> to calculate an annual harvest rate for each stratum. </t>
    </r>
  </si>
  <si>
    <t>Multiply the percent biomass removed per acre by the percent stratum area harvested per year to calculate Harvest Intensity for each harvest treatment.</t>
  </si>
  <si>
    <t>Multiply the percent stratum area harvested per year (based on comparable property Harvest Intensity) by the project acreage in the relevant forest cover stratum.</t>
  </si>
  <si>
    <t>Multiply the stratum acres harvested per year (based on comparable property Harvest Intensity) by the Annual Harvest Intensity Factor to calculate the annual constraint (i.e., the maximum statum acres harvested in a single year) at the identified percent biomass removed.</t>
  </si>
  <si>
    <t>Multiply the stratum acres harvested per year (based on comparable property Harvest Intensity) by the Crediting Period duration to calculate the cumulative constraint (i.e., the maximum stratum acres harvested  during the Crediting Period) at the identified percent biomass removed.</t>
  </si>
  <si>
    <t>Divide the number of acres harvested by the project's stratum acres to calculate an annual harvest rate for each stratum.</t>
  </si>
  <si>
    <t>Repeat the preceding steps (Table 6) as necessary to ensure baseline Harvest Intensities do not exceed comparable property Harvest Intensities of similar forest cover strata in any single year.</t>
  </si>
  <si>
    <t>Divide the percent stratum area harvested during the Crediting Period by 20 to calculate an annual harvest rate for each stratum.</t>
  </si>
  <si>
    <t xml:space="preserve">Divide the number of acres harvested by the project's stratum acres to calculate the percent stratum area harvested during the Crediting Period. </t>
  </si>
  <si>
    <t>Ensure the baseline's total Harvest Intensity does not exceed comparable property Harvest Intensity, multiplied by the Annual Harvest Intensity Factor, of similar forest cover strata.</t>
  </si>
  <si>
    <t>Ensure the baseline's total Harvest Intensity does not exceed comparable property Harvest Intensity of similar forest cover strata.</t>
  </si>
  <si>
    <t>Divide the number of acres harvested by the project's stratum acres to calculate the percent stratum area harvested during the Reporting Period.</t>
  </si>
  <si>
    <t>Divide the percent stratum area harvested during the Reporting Period by the number of years to calculate an annual harvest rate for each stratum.</t>
  </si>
  <si>
    <t>Divide the number of acres harvested by the project's stratum acres to calculate the percent stratum area harvested during the remainder of the Crediting Period.</t>
  </si>
  <si>
    <t>Divide the percent stratum area harvested during the remainder of the Crediting Period by the number of years to calculate an annual harvest rate for each stratum.</t>
  </si>
  <si>
    <t>Total Harvest Intensity per forest cover stratum (%)</t>
  </si>
  <si>
    <t>Combine Harvest Intensities of similar forest cover strata.</t>
  </si>
  <si>
    <t>Identify the project area's acreage in totality and in each forest cover stratum.</t>
  </si>
  <si>
    <t>Directions</t>
  </si>
  <si>
    <t>Woody Wetlands %</t>
  </si>
  <si>
    <t>Poletimber %</t>
  </si>
  <si>
    <t>Sawtimber %</t>
  </si>
  <si>
    <t>X</t>
  </si>
  <si>
    <t>Y</t>
  </si>
  <si>
    <t>Normalized distance</t>
  </si>
  <si>
    <t>Normalized Deciduous Forest  Similarity</t>
  </si>
  <si>
    <t>Normalized Woody Wetlands Similarity</t>
  </si>
  <si>
    <t>Normalized Forest Area Similarity</t>
  </si>
  <si>
    <t>Example Project Area</t>
  </si>
  <si>
    <t>Timber Company</t>
  </si>
  <si>
    <t>Private industrial</t>
  </si>
  <si>
    <t>237 _ Selected Comparable</t>
  </si>
  <si>
    <t>Hunting Club and timber</t>
  </si>
  <si>
    <t>Farming and Timber</t>
  </si>
  <si>
    <t>Assests holder including timberlands</t>
  </si>
  <si>
    <t>Mining company</t>
  </si>
  <si>
    <t>Agent services</t>
  </si>
  <si>
    <t>Private non-industrial</t>
  </si>
  <si>
    <t>Different Ownership Type</t>
  </si>
  <si>
    <t>Assests holders inclusing farming and Hunting</t>
  </si>
  <si>
    <t>Attorney</t>
  </si>
  <si>
    <t>Banking company</t>
  </si>
  <si>
    <t>Brown Field</t>
  </si>
  <si>
    <t>Building restoration</t>
  </si>
  <si>
    <t>Chemistry company'</t>
  </si>
  <si>
    <t>Conservation</t>
  </si>
  <si>
    <t>Construction</t>
  </si>
  <si>
    <t>Ecological consulting</t>
  </si>
  <si>
    <t>Farming</t>
  </si>
  <si>
    <t>Federal Land</t>
  </si>
  <si>
    <t>Federal Land, Harvest % under 1%</t>
  </si>
  <si>
    <t>Federeal</t>
  </si>
  <si>
    <t>Historical Site</t>
  </si>
  <si>
    <t>Hospitality</t>
  </si>
  <si>
    <t>Hunting Club</t>
  </si>
  <si>
    <t>Investing</t>
  </si>
  <si>
    <t>Living for seniors</t>
  </si>
  <si>
    <t>Manufacturing</t>
  </si>
  <si>
    <t>Nature Based Bussines</t>
  </si>
  <si>
    <t>NGO</t>
  </si>
  <si>
    <t>Private non-industrial Owner</t>
  </si>
  <si>
    <t>Harvest % under 1%</t>
  </si>
  <si>
    <t>Public land</t>
  </si>
  <si>
    <t>Railway development</t>
  </si>
  <si>
    <t>Real State</t>
  </si>
  <si>
    <t>Reasearch facility</t>
  </si>
  <si>
    <t>Recreation</t>
  </si>
  <si>
    <t>Sawmill</t>
  </si>
  <si>
    <t>Storage</t>
  </si>
  <si>
    <t>University</t>
  </si>
  <si>
    <t xml:space="preserve">Private non-industrial </t>
  </si>
  <si>
    <t>Unknown</t>
  </si>
  <si>
    <t>Fuel company</t>
  </si>
  <si>
    <t>Development and property manamement</t>
  </si>
  <si>
    <t>Include; Eligible</t>
  </si>
  <si>
    <t>Timber Ownership Class</t>
  </si>
  <si>
    <t>Ownership Description</t>
  </si>
  <si>
    <t>Reason to Exclude</t>
  </si>
  <si>
    <t>Total Property Acreage</t>
  </si>
  <si>
    <t>Deciduous Forest Acreage</t>
  </si>
  <si>
    <t>Deciduous Forest Harvested Acreage</t>
  </si>
  <si>
    <t>Evergreen Forest Acreage</t>
  </si>
  <si>
    <t>Evergreen Forest Harvested Acreage</t>
  </si>
  <si>
    <t>Mixed Forest Acreage</t>
  </si>
  <si>
    <t>Mixed Forest Harvested Acreage</t>
  </si>
  <si>
    <t>Woody Wetlands Acreage</t>
  </si>
  <si>
    <t>Woody Wetlands Harvested Acreage</t>
  </si>
  <si>
    <t>Forestland Acreage</t>
  </si>
  <si>
    <t>Deciduous Forest %</t>
  </si>
  <si>
    <t>Evergreen Forest %</t>
  </si>
  <si>
    <t>Mixed Forest %</t>
  </si>
  <si>
    <t>Harvested Forestland Acreage</t>
  </si>
  <si>
    <t>Harvested Forestland %</t>
  </si>
  <si>
    <t>Aboveground Biomass</t>
  </si>
  <si>
    <t>Pre-Merchantable Timber Acreage</t>
  </si>
  <si>
    <t>Poletimber Acreage</t>
  </si>
  <si>
    <t>Sawtimber Acreage</t>
  </si>
  <si>
    <t>Pre-Merchantable Timber %</t>
  </si>
  <si>
    <t>Normalized Evergreen Forest Similarity</t>
  </si>
  <si>
    <t>Normalized Mixed Forest Similarity</t>
  </si>
  <si>
    <t>Normalized Slope Similarity</t>
  </si>
  <si>
    <t>Normalized Elevation Similarity</t>
  </si>
  <si>
    <t>Normalized Pre-Merchantable Timber Similarity</t>
  </si>
  <si>
    <t>Normalized Poletimber Similarity</t>
  </si>
  <si>
    <t>Normalized Sawtimber Similarity</t>
  </si>
  <si>
    <t>Weighted Merchantability Composition</t>
  </si>
  <si>
    <t>Weighted Forest Cover Strata Composition</t>
  </si>
  <si>
    <t>Normalized Aboveground Biomass</t>
  </si>
  <si>
    <t>Similarity Index</t>
  </si>
  <si>
    <t>Slope (degrees)</t>
  </si>
  <si>
    <t>Elevation (meters)</t>
  </si>
  <si>
    <t>Minimum Harvested Forestland %</t>
  </si>
  <si>
    <t>Defined lookback Period (years):</t>
  </si>
  <si>
    <t>Number of Properties (n)</t>
  </si>
  <si>
    <r>
      <rPr>
        <b/>
        <i/>
        <sz val="11"/>
        <color theme="0"/>
        <rFont val="Calibri"/>
        <family val="2"/>
        <scheme val="minor"/>
      </rPr>
      <t xml:space="preserve">Q </t>
    </r>
    <r>
      <rPr>
        <b/>
        <sz val="11"/>
        <color theme="0"/>
        <rFont val="Calibri"/>
        <family val="2"/>
        <scheme val="minor"/>
      </rPr>
      <t>Critical Value at 10% significance</t>
    </r>
  </si>
  <si>
    <t>Property ID#</t>
  </si>
  <si>
    <t>Calculated Q Value</t>
  </si>
  <si>
    <r>
      <t xml:space="preserve">Comparison to </t>
    </r>
    <r>
      <rPr>
        <i/>
        <sz val="11"/>
        <color theme="0"/>
        <rFont val="Calibri"/>
        <family val="2"/>
        <scheme val="minor"/>
      </rPr>
      <t>Q</t>
    </r>
    <r>
      <rPr>
        <sz val="11"/>
        <color theme="0"/>
        <rFont val="Calibri"/>
        <family val="2"/>
        <scheme val="minor"/>
      </rPr>
      <t xml:space="preserve"> Critical Value</t>
    </r>
  </si>
  <si>
    <r>
      <rPr>
        <b/>
        <sz val="11"/>
        <color theme="1"/>
        <rFont val="Calibri"/>
        <family val="2"/>
        <scheme val="minor"/>
      </rPr>
      <t>Step 2</t>
    </r>
    <r>
      <rPr>
        <sz val="11"/>
        <color theme="1"/>
        <rFont val="Calibri"/>
        <family val="2"/>
        <scheme val="minor"/>
      </rPr>
      <t>: Sort by Harvested Forestland % (Lowest to Highest)</t>
    </r>
  </si>
  <si>
    <r>
      <rPr>
        <b/>
        <sz val="11"/>
        <color theme="1"/>
        <rFont val="Calibri"/>
        <family val="2"/>
        <scheme val="minor"/>
      </rPr>
      <t>Step 1</t>
    </r>
    <r>
      <rPr>
        <sz val="11"/>
        <color theme="1"/>
        <rFont val="Calibri"/>
        <family val="2"/>
        <scheme val="minor"/>
      </rPr>
      <t>: Copy/paste matched comparable property details (Colums A:C)</t>
    </r>
  </si>
  <si>
    <t>Project Area Acreage</t>
  </si>
  <si>
    <t>Woodly Wetlands Acreage</t>
  </si>
  <si>
    <t>Harvest Intensity Calculations</t>
  </si>
  <si>
    <t>Outlier Detection</t>
  </si>
  <si>
    <t>Eligible Comparable Properties</t>
  </si>
  <si>
    <t>Example Description:</t>
  </si>
  <si>
    <t>This demonstration’s example project area is located in Georgia, USA, in a region primarily consisting of industrially managed pine plantations. The property is approximately 21,000 acres and is owned by a private industrial timber company. The example project Start Date is in 2024.</t>
  </si>
  <si>
    <t>Calculate the Annual Harvest Intensity Factor using Equation 8 in the Comparable Properties Analysis document.</t>
  </si>
  <si>
    <t>Evergreen Forest  Acreage</t>
  </si>
  <si>
    <r>
      <rPr>
        <b/>
        <sz val="11"/>
        <color theme="1"/>
        <rFont val="Calibri"/>
        <family val="2"/>
        <scheme val="minor"/>
      </rPr>
      <t>Step 3</t>
    </r>
    <r>
      <rPr>
        <sz val="11"/>
        <color theme="1"/>
        <rFont val="Calibri"/>
        <family val="2"/>
        <scheme val="minor"/>
      </rPr>
      <t xml:space="preserve">: Calculate </t>
    </r>
    <r>
      <rPr>
        <i/>
        <sz val="11"/>
        <color theme="1"/>
        <rFont val="Calibri"/>
        <family val="2"/>
        <scheme val="minor"/>
      </rPr>
      <t>Q</t>
    </r>
    <r>
      <rPr>
        <sz val="11"/>
        <color theme="1"/>
        <rFont val="Calibri"/>
        <family val="2"/>
        <scheme val="minor"/>
      </rPr>
      <t xml:space="preserve"> value</t>
    </r>
  </si>
  <si>
    <r>
      <rPr>
        <b/>
        <sz val="11"/>
        <color theme="1"/>
        <rFont val="Calibri"/>
        <family val="2"/>
        <scheme val="minor"/>
      </rPr>
      <t>Step 4</t>
    </r>
    <r>
      <rPr>
        <sz val="11"/>
        <color theme="1"/>
        <rFont val="Calibri"/>
        <family val="2"/>
        <scheme val="minor"/>
      </rPr>
      <t xml:space="preserve">: Compare the calculated </t>
    </r>
    <r>
      <rPr>
        <i/>
        <sz val="11"/>
        <color theme="1"/>
        <rFont val="Calibri"/>
        <family val="2"/>
        <scheme val="minor"/>
      </rPr>
      <t>Q</t>
    </r>
    <r>
      <rPr>
        <sz val="11"/>
        <color theme="1"/>
        <rFont val="Calibri"/>
        <family val="2"/>
        <scheme val="minor"/>
      </rPr>
      <t xml:space="preserve"> value with the </t>
    </r>
    <r>
      <rPr>
        <i/>
        <sz val="11"/>
        <color theme="1"/>
        <rFont val="Calibri"/>
        <family val="2"/>
        <scheme val="minor"/>
      </rPr>
      <t>Q</t>
    </r>
    <r>
      <rPr>
        <sz val="11"/>
        <color theme="1"/>
        <rFont val="Calibri"/>
        <family val="2"/>
        <scheme val="minor"/>
      </rPr>
      <t xml:space="preserve"> critical value</t>
    </r>
  </si>
  <si>
    <t>Woody Wetlands Thin</t>
  </si>
  <si>
    <t>Woody Wetlands Clearcut</t>
  </si>
  <si>
    <t xml:space="preserve"> Evergreen Forest Thin</t>
  </si>
  <si>
    <t>Evergreen Forest Clearcut</t>
  </si>
  <si>
    <t>Baseline harvest treatments</t>
  </si>
  <si>
    <t>Evergreen Forest Thin</t>
  </si>
  <si>
    <t>For clarity, optionally classify or name baseline harvest treatments.</t>
  </si>
  <si>
    <t>Filtered Properties</t>
  </si>
  <si>
    <r>
      <t>Comparable Properties Analysis Calculator for</t>
    </r>
    <r>
      <rPr>
        <b/>
        <sz val="11"/>
        <color theme="1"/>
        <rFont val="Calibri"/>
        <family val="2"/>
        <scheme val="minor"/>
      </rPr>
      <t xml:space="preserve"> version 1.0</t>
    </r>
    <r>
      <rPr>
        <sz val="11"/>
        <color theme="1"/>
        <rFont val="Calibri"/>
        <family val="2"/>
        <scheme val="minor"/>
      </rPr>
      <t xml:space="preserve"> of the </t>
    </r>
    <r>
      <rPr>
        <i/>
        <sz val="11"/>
        <color theme="1"/>
        <rFont val="Calibri"/>
        <family val="2"/>
        <scheme val="minor"/>
      </rPr>
      <t>ACR IFM Methodologies Tool for Comparable Properties Analysis</t>
    </r>
  </si>
  <si>
    <t>Calculator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</si>
</sst>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
    <numFmt numFmtId="166" formatCode="0.0%"/>
    <numFmt numFmtId="167" formatCode="0.000%"/>
  </numFmts>
  <fonts count="1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color rgb="FF3F3F76"/>
      <name val="Calibri"/>
      <family val="2"/>
      <scheme val="minor"/>
    </font>
    <font>
      <sz val="8"/>
      <name val="Calibri"/>
      <family val="2"/>
      <scheme val="minor"/>
    </font>
    <font>
      <b/>
      <sz val="11"/>
      <name val="Calibri"/>
      <family val="2"/>
      <scheme val="minor"/>
    </font>
    <font>
      <sz val="11"/>
      <name val="Calibri"/>
      <family val="2"/>
      <scheme val="minor"/>
    </font>
    <font>
      <i/>
      <sz val="11"/>
      <name val="Calibri"/>
      <family val="2"/>
      <scheme val="minor"/>
    </font>
    <font>
      <b/>
      <i/>
      <sz val="11"/>
      <color theme="1"/>
      <name val="Calibri"/>
      <family val="2"/>
      <scheme val="minor"/>
    </font>
    <font>
      <sz val="11"/>
      <color theme="0"/>
      <name val="Calibri"/>
      <family val="2"/>
      <scheme val="minor"/>
    </font>
    <font>
      <b/>
      <sz val="11"/>
      <color theme="0"/>
      <name val="Calibri"/>
      <family val="2"/>
      <scheme val="minor"/>
    </font>
    <font>
      <b/>
      <i/>
      <sz val="11"/>
      <color theme="0"/>
      <name val="Calibri"/>
      <family val="2"/>
      <scheme val="minor"/>
    </font>
    <font>
      <i/>
      <sz val="11"/>
      <color theme="0"/>
      <name val="Calibri"/>
      <family val="2"/>
      <scheme val="minor"/>
    </font>
    <font>
      <b/>
      <sz val="16"/>
      <color theme="1"/>
      <name val="Calibri"/>
      <family val="2"/>
      <scheme val="minor"/>
    </font>
  </fonts>
  <fills count="23">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CC99"/>
      </patternFill>
    </fill>
    <fill>
      <patternFill patternType="solid">
        <fgColor theme="5"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2"/>
        <bgColor indexed="64"/>
      </patternFill>
    </fill>
    <fill>
      <patternFill patternType="solid">
        <fgColor theme="3" tint="0.499984740745262"/>
        <bgColor indexed="64"/>
      </patternFill>
    </fill>
    <fill>
      <patternFill patternType="solid">
        <fgColor theme="3" tint="0.89999084444715716"/>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bgColor theme="7"/>
      </patternFill>
    </fill>
    <fill>
      <patternFill patternType="solid">
        <fgColor theme="7" tint="0.79998168889431442"/>
        <bgColor theme="7" tint="0.79998168889431442"/>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rgb="FF7F7F7F"/>
      </left>
      <right style="medium">
        <color indexed="64"/>
      </right>
      <top style="thin">
        <color rgb="FF7F7F7F"/>
      </top>
      <bottom style="thin">
        <color rgb="FF7F7F7F"/>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7F7F7F"/>
      </left>
      <right style="thin">
        <color rgb="FF7F7F7F"/>
      </right>
      <top style="thin">
        <color rgb="FF7F7F7F"/>
      </top>
      <bottom style="thin">
        <color indexed="64"/>
      </bottom>
      <diagonal/>
    </border>
    <border>
      <left style="medium">
        <color indexed="64"/>
      </left>
      <right/>
      <top style="medium">
        <color indexed="64"/>
      </top>
      <bottom/>
      <diagonal/>
    </border>
    <border>
      <left style="thin">
        <color rgb="FF7F7F7F"/>
      </left>
      <right style="medium">
        <color indexed="64"/>
      </right>
      <top style="medium">
        <color indexed="64"/>
      </top>
      <bottom/>
      <diagonal/>
    </border>
    <border>
      <left style="thin">
        <color indexed="64"/>
      </left>
      <right/>
      <top style="medium">
        <color indexed="64"/>
      </top>
      <bottom style="thin">
        <color indexed="64"/>
      </bottom>
      <diagonal/>
    </border>
    <border>
      <left style="thin">
        <color rgb="FF7F7F7F"/>
      </left>
      <right style="medium">
        <color indexed="64"/>
      </right>
      <top style="thin">
        <color indexed="64"/>
      </top>
      <bottom style="medium">
        <color indexed="64"/>
      </bottom>
      <diagonal/>
    </border>
    <border>
      <left style="thin">
        <color rgb="FF7F7F7F"/>
      </left>
      <right style="thin">
        <color rgb="FF7F7F7F"/>
      </right>
      <top style="thin">
        <color indexed="64"/>
      </top>
      <bottom style="medium">
        <color indexed="64"/>
      </bottom>
      <diagonal/>
    </border>
    <border>
      <left style="thin">
        <color rgb="FF7F7F7F"/>
      </left>
      <right/>
      <top style="thin">
        <color rgb="FF7F7F7F"/>
      </top>
      <bottom style="medium">
        <color indexed="64"/>
      </bottom>
      <diagonal/>
    </border>
    <border>
      <left/>
      <right/>
      <top style="medium">
        <color indexed="64"/>
      </top>
      <bottom/>
      <diagonal/>
    </border>
    <border>
      <left style="thin">
        <color indexed="64"/>
      </left>
      <right/>
      <top style="thin">
        <color rgb="FF7F7F7F"/>
      </top>
      <bottom/>
      <diagonal/>
    </border>
    <border>
      <left style="thin">
        <color indexed="64"/>
      </left>
      <right/>
      <top style="thin">
        <color indexed="64"/>
      </top>
      <bottom style="thin">
        <color theme="7" tint="0.39997558519241921"/>
      </bottom>
      <diagonal/>
    </border>
    <border>
      <left style="thin">
        <color rgb="FF7F7F7F"/>
      </left>
      <right style="thin">
        <color indexed="64"/>
      </right>
      <top style="thin">
        <color indexed="64"/>
      </top>
      <bottom style="thin">
        <color rgb="FF7F7F7F"/>
      </bottom>
      <diagonal/>
    </border>
    <border>
      <left style="thin">
        <color indexed="64"/>
      </left>
      <right/>
      <top style="thin">
        <color theme="7" tint="0.39997558519241921"/>
      </top>
      <bottom style="thin">
        <color indexed="64"/>
      </bottom>
      <diagonal/>
    </border>
    <border>
      <left/>
      <right style="thin">
        <color indexed="64"/>
      </right>
      <top style="thin">
        <color theme="7" tint="0.39997558519241921"/>
      </top>
      <bottom style="thin">
        <color indexed="64"/>
      </bottom>
      <diagonal/>
    </border>
    <border>
      <left/>
      <right style="thin">
        <color indexed="64"/>
      </right>
      <top style="thin">
        <color indexed="64"/>
      </top>
      <bottom style="thin">
        <color theme="7" tint="0.39997558519241921"/>
      </bottom>
      <diagonal/>
    </border>
    <border>
      <left/>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rgb="FF7F7F7F"/>
      </left>
      <right/>
      <top style="thin">
        <color indexed="64"/>
      </top>
      <bottom style="thin">
        <color indexed="64"/>
      </bottom>
      <diagonal/>
    </border>
    <border>
      <left/>
      <right/>
      <top style="thin">
        <color indexed="64"/>
      </top>
      <bottom style="medium">
        <color indexed="64"/>
      </bottom>
      <diagonal/>
    </border>
  </borders>
  <cellStyleXfs count="7">
    <xf numFmtId="0" fontId="0" fillId="0" borderId="0"/>
    <xf numFmtId="9" fontId="1" fillId="0" borderId="0" applyFont="0" applyFill="0" applyBorder="0" applyAlignment="0" applyProtection="0"/>
    <xf numFmtId="0" fontId="4" fillId="6" borderId="12" applyNumberFormat="0" applyAlignment="0" applyProtection="0"/>
    <xf numFmtId="43" fontId="1" fillId="0" borderId="0" applyFon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cellStyleXfs>
  <cellXfs count="197">
    <xf numFmtId="0" fontId="0" fillId="0" borderId="0" xfId="0"/>
    <xf numFmtId="0" fontId="2" fillId="2" borderId="2" xfId="0" applyFont="1" applyFill="1" applyBorder="1" applyAlignment="1">
      <alignment wrapText="1"/>
    </xf>
    <xf numFmtId="0" fontId="2" fillId="4" borderId="2" xfId="0" applyFont="1" applyFill="1" applyBorder="1" applyAlignment="1">
      <alignment wrapText="1"/>
    </xf>
    <xf numFmtId="0" fontId="2" fillId="4" borderId="3" xfId="0" applyFont="1" applyFill="1" applyBorder="1" applyAlignment="1">
      <alignment wrapText="1"/>
    </xf>
    <xf numFmtId="0" fontId="2" fillId="4" borderId="4" xfId="0" applyFont="1" applyFill="1" applyBorder="1" applyAlignment="1">
      <alignment wrapText="1"/>
    </xf>
    <xf numFmtId="0" fontId="2" fillId="2" borderId="7" xfId="0" applyFont="1" applyFill="1" applyBorder="1" applyAlignment="1">
      <alignment wrapText="1"/>
    </xf>
    <xf numFmtId="0" fontId="2" fillId="2" borderId="5" xfId="0" applyFont="1" applyFill="1" applyBorder="1" applyAlignment="1">
      <alignment wrapText="1"/>
    </xf>
    <xf numFmtId="0" fontId="2" fillId="0" borderId="0" xfId="0" applyFont="1"/>
    <xf numFmtId="0" fontId="3" fillId="0" borderId="0" xfId="0" applyFont="1" applyAlignment="1">
      <alignment horizontal="left" wrapText="1"/>
    </xf>
    <xf numFmtId="0" fontId="2" fillId="4" borderId="5" xfId="0" applyFont="1" applyFill="1" applyBorder="1" applyAlignment="1">
      <alignment wrapText="1"/>
    </xf>
    <xf numFmtId="0" fontId="2" fillId="4" borderId="7" xfId="0" applyFont="1" applyFill="1" applyBorder="1" applyAlignment="1">
      <alignment wrapText="1"/>
    </xf>
    <xf numFmtId="10" fontId="0" fillId="5" borderId="1" xfId="1" applyNumberFormat="1" applyFont="1" applyFill="1" applyBorder="1" applyAlignment="1">
      <alignment horizontal="right"/>
    </xf>
    <xf numFmtId="10" fontId="0" fillId="5" borderId="6" xfId="1" applyNumberFormat="1" applyFont="1" applyFill="1" applyBorder="1" applyAlignment="1">
      <alignment horizontal="right"/>
    </xf>
    <xf numFmtId="10" fontId="0" fillId="0" borderId="0" xfId="1" applyNumberFormat="1" applyFont="1"/>
    <xf numFmtId="0" fontId="2" fillId="10" borderId="15" xfId="0" applyFont="1" applyFill="1" applyBorder="1" applyAlignment="1">
      <alignment wrapText="1"/>
    </xf>
    <xf numFmtId="0" fontId="2" fillId="10" borderId="18" xfId="0" applyFont="1" applyFill="1" applyBorder="1" applyAlignment="1">
      <alignment wrapText="1"/>
    </xf>
    <xf numFmtId="0" fontId="2" fillId="10" borderId="16" xfId="0" applyFont="1" applyFill="1" applyBorder="1" applyAlignment="1">
      <alignment wrapText="1"/>
    </xf>
    <xf numFmtId="10" fontId="7" fillId="9" borderId="1" xfId="1" applyNumberFormat="1" applyFont="1" applyFill="1" applyBorder="1"/>
    <xf numFmtId="10" fontId="7" fillId="9" borderId="6" xfId="1" applyNumberFormat="1" applyFont="1" applyFill="1" applyBorder="1"/>
    <xf numFmtId="3" fontId="0" fillId="0" borderId="0" xfId="0" applyNumberFormat="1"/>
    <xf numFmtId="0" fontId="3" fillId="0" borderId="0" xfId="0" applyFont="1"/>
    <xf numFmtId="3" fontId="3" fillId="0" borderId="0" xfId="0" applyNumberFormat="1" applyFont="1" applyAlignment="1">
      <alignment horizontal="left" wrapText="1"/>
    </xf>
    <xf numFmtId="9" fontId="3" fillId="0" borderId="0" xfId="1" applyFont="1" applyAlignment="1">
      <alignment horizontal="left" wrapText="1"/>
    </xf>
    <xf numFmtId="10" fontId="3" fillId="0" borderId="0" xfId="1" applyNumberFormat="1" applyFont="1" applyAlignment="1">
      <alignment horizontal="left" wrapText="1"/>
    </xf>
    <xf numFmtId="0" fontId="2" fillId="0" borderId="0" xfId="0" applyFont="1" applyAlignment="1">
      <alignment horizontal="left"/>
    </xf>
    <xf numFmtId="0" fontId="2" fillId="0" borderId="0" xfId="0" applyFont="1" applyAlignment="1">
      <alignment horizontal="left" wrapText="1"/>
    </xf>
    <xf numFmtId="3" fontId="2" fillId="0" borderId="0" xfId="0" applyNumberFormat="1" applyFont="1"/>
    <xf numFmtId="0" fontId="2" fillId="11" borderId="3" xfId="0" applyFont="1" applyFill="1" applyBorder="1" applyAlignment="1">
      <alignment wrapText="1"/>
    </xf>
    <xf numFmtId="0" fontId="2" fillId="11" borderId="4" xfId="0" applyFont="1" applyFill="1" applyBorder="1" applyAlignment="1">
      <alignment wrapText="1"/>
    </xf>
    <xf numFmtId="3" fontId="0" fillId="8" borderId="9" xfId="0" applyNumberFormat="1" applyFill="1" applyBorder="1"/>
    <xf numFmtId="0" fontId="2" fillId="12" borderId="2" xfId="0" applyFont="1" applyFill="1" applyBorder="1" applyAlignment="1">
      <alignment wrapText="1"/>
    </xf>
    <xf numFmtId="0" fontId="2" fillId="12" borderId="3" xfId="0" applyFont="1" applyFill="1" applyBorder="1" applyAlignment="1">
      <alignment wrapText="1"/>
    </xf>
    <xf numFmtId="0" fontId="2" fillId="12" borderId="4" xfId="0" applyFont="1" applyFill="1" applyBorder="1" applyAlignment="1">
      <alignment wrapText="1"/>
    </xf>
    <xf numFmtId="0" fontId="2" fillId="12" borderId="5" xfId="0" applyFont="1" applyFill="1" applyBorder="1" applyAlignment="1">
      <alignment wrapText="1"/>
    </xf>
    <xf numFmtId="0" fontId="6" fillId="12" borderId="19" xfId="0" applyFont="1" applyFill="1" applyBorder="1" applyAlignment="1">
      <alignment wrapText="1"/>
    </xf>
    <xf numFmtId="4" fontId="0" fillId="0" borderId="0" xfId="0" applyNumberFormat="1"/>
    <xf numFmtId="0" fontId="2" fillId="11" borderId="20" xfId="0" applyFont="1" applyFill="1" applyBorder="1" applyAlignment="1">
      <alignment wrapText="1"/>
    </xf>
    <xf numFmtId="0" fontId="2" fillId="11" borderId="21" xfId="0" applyFont="1" applyFill="1" applyBorder="1" applyAlignment="1">
      <alignment wrapText="1"/>
    </xf>
    <xf numFmtId="0" fontId="2" fillId="11" borderId="5" xfId="0" applyFont="1" applyFill="1" applyBorder="1"/>
    <xf numFmtId="0" fontId="2" fillId="11" borderId="7" xfId="0" applyFont="1" applyFill="1" applyBorder="1"/>
    <xf numFmtId="0" fontId="2" fillId="10" borderId="17" xfId="0" applyFont="1" applyFill="1" applyBorder="1" applyAlignment="1">
      <alignment wrapText="1"/>
    </xf>
    <xf numFmtId="0" fontId="2" fillId="7" borderId="2" xfId="0" applyFont="1" applyFill="1" applyBorder="1" applyAlignment="1">
      <alignment wrapText="1"/>
    </xf>
    <xf numFmtId="0" fontId="2" fillId="7" borderId="3" xfId="0" applyFont="1" applyFill="1" applyBorder="1" applyAlignment="1">
      <alignment wrapText="1"/>
    </xf>
    <xf numFmtId="0" fontId="2" fillId="7" borderId="5" xfId="0" applyFont="1" applyFill="1" applyBorder="1" applyAlignment="1">
      <alignment wrapText="1"/>
    </xf>
    <xf numFmtId="0" fontId="2" fillId="7" borderId="7" xfId="0" applyFont="1" applyFill="1" applyBorder="1" applyAlignment="1">
      <alignment wrapText="1"/>
    </xf>
    <xf numFmtId="0" fontId="2" fillId="14" borderId="16" xfId="0" applyFont="1" applyFill="1" applyBorder="1" applyAlignment="1">
      <alignment wrapText="1"/>
    </xf>
    <xf numFmtId="0" fontId="2" fillId="14" borderId="17" xfId="0" applyFont="1" applyFill="1" applyBorder="1" applyAlignment="1">
      <alignment wrapText="1"/>
    </xf>
    <xf numFmtId="10" fontId="7" fillId="15" borderId="1" xfId="1" applyNumberFormat="1" applyFont="1" applyFill="1" applyBorder="1" applyAlignment="1">
      <alignment horizontal="right"/>
    </xf>
    <xf numFmtId="10" fontId="7" fillId="15" borderId="6" xfId="1" applyNumberFormat="1" applyFont="1" applyFill="1" applyBorder="1" applyAlignment="1">
      <alignment horizontal="right"/>
    </xf>
    <xf numFmtId="164" fontId="0" fillId="3" borderId="1" xfId="3" applyNumberFormat="1" applyFont="1" applyFill="1" applyBorder="1" applyAlignment="1">
      <alignment horizontal="right"/>
    </xf>
    <xf numFmtId="9" fontId="4" fillId="6" borderId="23" xfId="2" applyNumberFormat="1" applyBorder="1" applyAlignment="1">
      <alignment horizontal="right"/>
    </xf>
    <xf numFmtId="9" fontId="4" fillId="6" borderId="24" xfId="2" applyNumberFormat="1" applyBorder="1" applyAlignment="1">
      <alignment horizontal="right"/>
    </xf>
    <xf numFmtId="9" fontId="4" fillId="6" borderId="22" xfId="2" applyNumberFormat="1" applyBorder="1" applyAlignment="1">
      <alignment horizontal="right"/>
    </xf>
    <xf numFmtId="164" fontId="4" fillId="6" borderId="22" xfId="2" applyNumberFormat="1" applyBorder="1" applyAlignment="1">
      <alignment horizontal="right"/>
    </xf>
    <xf numFmtId="164" fontId="4" fillId="6" borderId="12" xfId="2" applyNumberFormat="1"/>
    <xf numFmtId="164" fontId="4" fillId="6" borderId="23" xfId="2" applyNumberFormat="1" applyBorder="1"/>
    <xf numFmtId="164" fontId="4" fillId="6" borderId="24" xfId="2" applyNumberFormat="1" applyBorder="1"/>
    <xf numFmtId="164" fontId="4" fillId="6" borderId="27" xfId="2" applyNumberFormat="1" applyBorder="1"/>
    <xf numFmtId="0" fontId="2" fillId="10" borderId="5" xfId="0" applyFont="1" applyFill="1" applyBorder="1" applyAlignment="1">
      <alignment wrapText="1"/>
    </xf>
    <xf numFmtId="0" fontId="3" fillId="0" borderId="0" xfId="0" applyFont="1" applyAlignment="1">
      <alignment horizontal="left"/>
    </xf>
    <xf numFmtId="0" fontId="9" fillId="0" borderId="0" xfId="0" applyFont="1" applyAlignment="1">
      <alignment horizontal="left"/>
    </xf>
    <xf numFmtId="165" fontId="0" fillId="0" borderId="0" xfId="0" applyNumberFormat="1"/>
    <xf numFmtId="17" fontId="0" fillId="0" borderId="0" xfId="0" applyNumberFormat="1"/>
    <xf numFmtId="166" fontId="3" fillId="0" borderId="0" xfId="0" applyNumberFormat="1" applyFont="1" applyAlignment="1">
      <alignment horizontal="left" wrapText="1"/>
    </xf>
    <xf numFmtId="167" fontId="3" fillId="0" borderId="0" xfId="0" applyNumberFormat="1" applyFont="1" applyAlignment="1">
      <alignment horizontal="left" wrapText="1"/>
    </xf>
    <xf numFmtId="0" fontId="3" fillId="0" borderId="0" xfId="0" applyFont="1" applyAlignment="1">
      <alignment wrapText="1"/>
    </xf>
    <xf numFmtId="0" fontId="2" fillId="11" borderId="25" xfId="0" applyFont="1" applyFill="1" applyBorder="1" applyAlignment="1">
      <alignment wrapText="1"/>
    </xf>
    <xf numFmtId="4" fontId="0" fillId="8" borderId="26" xfId="0" applyNumberFormat="1" applyFill="1" applyBorder="1"/>
    <xf numFmtId="164" fontId="1" fillId="3" borderId="1" xfId="3" applyNumberFormat="1" applyFont="1" applyFill="1" applyBorder="1" applyAlignment="1">
      <alignment horizontal="right"/>
    </xf>
    <xf numFmtId="164" fontId="1" fillId="3" borderId="8" xfId="3" applyNumberFormat="1" applyFont="1" applyFill="1" applyBorder="1" applyAlignment="1">
      <alignment horizontal="right"/>
    </xf>
    <xf numFmtId="0" fontId="4" fillId="6" borderId="29" xfId="2" applyBorder="1" applyAlignment="1">
      <alignment horizontal="left" wrapText="1"/>
    </xf>
    <xf numFmtId="0" fontId="2" fillId="16" borderId="28" xfId="0" applyFont="1" applyFill="1" applyBorder="1" applyAlignment="1">
      <alignment horizontal="left"/>
    </xf>
    <xf numFmtId="0" fontId="2" fillId="16" borderId="5" xfId="0" applyFont="1" applyFill="1" applyBorder="1" applyAlignment="1">
      <alignment wrapText="1"/>
    </xf>
    <xf numFmtId="0" fontId="2" fillId="16" borderId="18" xfId="0" applyFont="1" applyFill="1" applyBorder="1" applyAlignment="1">
      <alignment wrapText="1"/>
    </xf>
    <xf numFmtId="0" fontId="2" fillId="16" borderId="16" xfId="0" applyFont="1" applyFill="1" applyBorder="1" applyAlignment="1">
      <alignment wrapText="1"/>
    </xf>
    <xf numFmtId="0" fontId="2" fillId="16" borderId="17" xfId="0" applyFont="1" applyFill="1" applyBorder="1" applyAlignment="1">
      <alignment wrapText="1"/>
    </xf>
    <xf numFmtId="10" fontId="7" fillId="17" borderId="1" xfId="1" applyNumberFormat="1" applyFont="1" applyFill="1" applyBorder="1"/>
    <xf numFmtId="10" fontId="7" fillId="17" borderId="6" xfId="1" applyNumberFormat="1" applyFont="1" applyFill="1" applyBorder="1"/>
    <xf numFmtId="0" fontId="2" fillId="12" borderId="18" xfId="0" applyFont="1" applyFill="1" applyBorder="1" applyAlignment="1">
      <alignment wrapText="1"/>
    </xf>
    <xf numFmtId="0" fontId="2" fillId="12" borderId="16" xfId="0" applyFont="1" applyFill="1" applyBorder="1" applyAlignment="1">
      <alignment wrapText="1"/>
    </xf>
    <xf numFmtId="0" fontId="2" fillId="12" borderId="17" xfId="0" applyFont="1" applyFill="1" applyBorder="1" applyAlignment="1">
      <alignment wrapText="1"/>
    </xf>
    <xf numFmtId="10" fontId="7" fillId="13" borderId="1" xfId="1" applyNumberFormat="1" applyFont="1" applyFill="1" applyBorder="1"/>
    <xf numFmtId="10" fontId="7" fillId="13" borderId="6" xfId="1" applyNumberFormat="1" applyFont="1" applyFill="1" applyBorder="1"/>
    <xf numFmtId="164" fontId="4" fillId="6" borderId="32" xfId="2" applyNumberFormat="1" applyBorder="1"/>
    <xf numFmtId="164" fontId="4" fillId="6" borderId="31" xfId="2" applyNumberFormat="1" applyBorder="1"/>
    <xf numFmtId="0" fontId="2" fillId="11" borderId="30" xfId="0" applyFont="1" applyFill="1" applyBorder="1" applyAlignment="1">
      <alignment wrapText="1"/>
    </xf>
    <xf numFmtId="164" fontId="4" fillId="6" borderId="33" xfId="2" applyNumberFormat="1" applyBorder="1"/>
    <xf numFmtId="164" fontId="4" fillId="6" borderId="12" xfId="2" applyNumberFormat="1" applyAlignment="1">
      <alignment horizontal="right"/>
    </xf>
    <xf numFmtId="9" fontId="4" fillId="6" borderId="12" xfId="2" applyNumberFormat="1" applyAlignment="1">
      <alignment horizontal="right"/>
    </xf>
    <xf numFmtId="10" fontId="0" fillId="5" borderId="8" xfId="1" applyNumberFormat="1" applyFont="1" applyFill="1" applyBorder="1" applyAlignment="1"/>
    <xf numFmtId="10" fontId="0" fillId="5" borderId="8" xfId="1" applyNumberFormat="1" applyFont="1" applyFill="1" applyBorder="1" applyAlignment="1">
      <alignment horizontal="right"/>
    </xf>
    <xf numFmtId="10" fontId="0" fillId="5" borderId="9" xfId="1" applyNumberFormat="1" applyFont="1" applyFill="1" applyBorder="1" applyAlignment="1">
      <alignment horizontal="right"/>
    </xf>
    <xf numFmtId="0" fontId="0" fillId="0" borderId="0" xfId="0" applyAlignment="1">
      <alignment wrapText="1"/>
    </xf>
    <xf numFmtId="0" fontId="0" fillId="3" borderId="0" xfId="0" applyFill="1"/>
    <xf numFmtId="0" fontId="0" fillId="8" borderId="0" xfId="0" applyFill="1"/>
    <xf numFmtId="0" fontId="0" fillId="2" borderId="0" xfId="0" applyFill="1"/>
    <xf numFmtId="0" fontId="0" fillId="0" borderId="18" xfId="0" applyBorder="1"/>
    <xf numFmtId="0" fontId="3" fillId="0" borderId="34" xfId="0" applyFont="1" applyBorder="1" applyAlignment="1">
      <alignment horizontal="left" wrapText="1"/>
    </xf>
    <xf numFmtId="3" fontId="4" fillId="6" borderId="35" xfId="2" applyNumberFormat="1" applyBorder="1"/>
    <xf numFmtId="0" fontId="3" fillId="0" borderId="28" xfId="0" applyFont="1" applyBorder="1" applyAlignment="1">
      <alignment horizontal="left" wrapText="1"/>
    </xf>
    <xf numFmtId="0" fontId="10" fillId="0" borderId="0" xfId="0" applyFont="1" applyAlignment="1">
      <alignment wrapText="1"/>
    </xf>
    <xf numFmtId="9" fontId="0" fillId="0" borderId="0" xfId="1" applyFont="1" applyAlignment="1">
      <alignment wrapText="1"/>
    </xf>
    <xf numFmtId="9" fontId="0" fillId="3" borderId="0" xfId="1" applyFont="1" applyFill="1"/>
    <xf numFmtId="9" fontId="0" fillId="0" borderId="0" xfId="1" applyFont="1"/>
    <xf numFmtId="9" fontId="0" fillId="8" borderId="0" xfId="1" applyFont="1" applyFill="1"/>
    <xf numFmtId="0" fontId="0" fillId="0" borderId="18" xfId="0" applyBorder="1" applyAlignment="1">
      <alignment wrapText="1"/>
    </xf>
    <xf numFmtId="0" fontId="0" fillId="3" borderId="18" xfId="0" applyFill="1" applyBorder="1"/>
    <xf numFmtId="0" fontId="0" fillId="8" borderId="18" xfId="0" applyFill="1" applyBorder="1"/>
    <xf numFmtId="0" fontId="10" fillId="18" borderId="0" xfId="4" applyAlignment="1">
      <alignment wrapText="1"/>
    </xf>
    <xf numFmtId="0" fontId="10" fillId="20" borderId="0" xfId="6" applyAlignment="1">
      <alignment wrapText="1"/>
    </xf>
    <xf numFmtId="0" fontId="10" fillId="19" borderId="0" xfId="5" applyAlignment="1">
      <alignment wrapText="1"/>
    </xf>
    <xf numFmtId="0" fontId="11" fillId="21" borderId="36" xfId="0" applyFont="1" applyFill="1" applyBorder="1" applyAlignment="1">
      <alignment wrapText="1"/>
    </xf>
    <xf numFmtId="0" fontId="4" fillId="6" borderId="37" xfId="2" applyBorder="1" applyAlignment="1">
      <alignment wrapText="1"/>
    </xf>
    <xf numFmtId="0" fontId="11" fillId="21" borderId="38" xfId="0" applyFont="1" applyFill="1" applyBorder="1" applyAlignment="1">
      <alignment wrapText="1"/>
    </xf>
    <xf numFmtId="0" fontId="0" fillId="22" borderId="39" xfId="0" applyFill="1" applyBorder="1" applyAlignment="1">
      <alignment wrapText="1"/>
    </xf>
    <xf numFmtId="166" fontId="0" fillId="22" borderId="39" xfId="1" applyNumberFormat="1" applyFont="1" applyFill="1" applyBorder="1" applyAlignment="1">
      <alignment wrapText="1"/>
    </xf>
    <xf numFmtId="9" fontId="0" fillId="2" borderId="0" xfId="1" applyFont="1" applyFill="1" applyAlignment="1">
      <alignment wrapText="1"/>
    </xf>
    <xf numFmtId="0" fontId="0" fillId="0" borderId="40" xfId="0" applyBorder="1"/>
    <xf numFmtId="0" fontId="14" fillId="0" borderId="0" xfId="0" applyFont="1"/>
    <xf numFmtId="164" fontId="0" fillId="3" borderId="6" xfId="3" applyNumberFormat="1" applyFont="1" applyFill="1" applyBorder="1" applyAlignment="1">
      <alignment horizontal="right"/>
    </xf>
    <xf numFmtId="164" fontId="1" fillId="3" borderId="6" xfId="3" applyNumberFormat="1" applyFont="1" applyFill="1" applyBorder="1" applyAlignment="1">
      <alignment horizontal="right"/>
    </xf>
    <xf numFmtId="164" fontId="1" fillId="3" borderId="9" xfId="3" applyNumberFormat="1" applyFont="1" applyFill="1" applyBorder="1" applyAlignment="1">
      <alignment horizontal="right"/>
    </xf>
    <xf numFmtId="10" fontId="7" fillId="17" borderId="13" xfId="1" applyNumberFormat="1" applyFont="1" applyFill="1" applyBorder="1"/>
    <xf numFmtId="0" fontId="2" fillId="12" borderId="25" xfId="0" applyFont="1" applyFill="1" applyBorder="1" applyAlignment="1">
      <alignment wrapText="1"/>
    </xf>
    <xf numFmtId="10" fontId="7" fillId="13" borderId="43" xfId="1" applyNumberFormat="1" applyFont="1" applyFill="1" applyBorder="1"/>
    <xf numFmtId="10" fontId="7" fillId="13" borderId="26" xfId="1" applyNumberFormat="1" applyFont="1" applyFill="1" applyBorder="1"/>
    <xf numFmtId="0" fontId="2" fillId="12" borderId="0" xfId="0" applyFont="1" applyFill="1" applyAlignment="1">
      <alignment horizontal="left"/>
    </xf>
    <xf numFmtId="0" fontId="3" fillId="0" borderId="44" xfId="0" applyFont="1" applyBorder="1" applyAlignment="1">
      <alignment horizontal="left" wrapText="1"/>
    </xf>
    <xf numFmtId="0" fontId="2" fillId="0" borderId="42" xfId="0" applyFont="1" applyBorder="1" applyAlignment="1">
      <alignment horizontal="left"/>
    </xf>
    <xf numFmtId="0" fontId="3" fillId="0" borderId="18" xfId="0" applyFont="1" applyBorder="1" applyAlignment="1">
      <alignment horizontal="left" wrapText="1"/>
    </xf>
    <xf numFmtId="0" fontId="4" fillId="6" borderId="45" xfId="2" applyBorder="1" applyAlignment="1">
      <alignment horizontal="left" wrapText="1"/>
    </xf>
    <xf numFmtId="0" fontId="2" fillId="12" borderId="46" xfId="0" applyFont="1" applyFill="1" applyBorder="1" applyAlignment="1">
      <alignment wrapText="1"/>
    </xf>
    <xf numFmtId="164" fontId="4" fillId="6" borderId="1" xfId="2" applyNumberFormat="1" applyBorder="1"/>
    <xf numFmtId="10" fontId="7" fillId="17" borderId="48" xfId="1" applyNumberFormat="1" applyFont="1" applyFill="1" applyBorder="1"/>
    <xf numFmtId="0" fontId="2" fillId="2" borderId="25" xfId="0" applyFont="1" applyFill="1" applyBorder="1" applyAlignment="1">
      <alignment wrapText="1"/>
    </xf>
    <xf numFmtId="10" fontId="0" fillId="3" borderId="43" xfId="1" applyNumberFormat="1" applyFont="1" applyFill="1" applyBorder="1" applyAlignment="1">
      <alignment horizontal="right"/>
    </xf>
    <xf numFmtId="0" fontId="2" fillId="2" borderId="47" xfId="0" applyFont="1" applyFill="1" applyBorder="1" applyAlignment="1">
      <alignment wrapText="1"/>
    </xf>
    <xf numFmtId="0" fontId="2" fillId="2" borderId="4" xfId="0" applyFont="1" applyFill="1" applyBorder="1" applyAlignment="1">
      <alignment wrapText="1"/>
    </xf>
    <xf numFmtId="0" fontId="2" fillId="2" borderId="30" xfId="0" applyFont="1" applyFill="1" applyBorder="1" applyAlignment="1">
      <alignment wrapText="1"/>
    </xf>
    <xf numFmtId="10" fontId="0" fillId="3" borderId="1" xfId="1" applyNumberFormat="1" applyFont="1" applyFill="1" applyBorder="1" applyAlignment="1">
      <alignment horizontal="right"/>
    </xf>
    <xf numFmtId="0" fontId="2" fillId="2" borderId="50" xfId="0" applyFont="1" applyFill="1" applyBorder="1" applyAlignment="1">
      <alignment wrapText="1"/>
    </xf>
    <xf numFmtId="10" fontId="0" fillId="3" borderId="6" xfId="1" applyNumberFormat="1" applyFont="1" applyFill="1" applyBorder="1" applyAlignment="1">
      <alignment horizontal="right"/>
    </xf>
    <xf numFmtId="0" fontId="3" fillId="0" borderId="51" xfId="0" applyFont="1" applyBorder="1" applyAlignment="1">
      <alignment horizontal="left" wrapText="1"/>
    </xf>
    <xf numFmtId="0" fontId="3" fillId="0" borderId="42" xfId="0" applyFont="1" applyBorder="1" applyAlignment="1">
      <alignment horizontal="left" wrapText="1"/>
    </xf>
    <xf numFmtId="0" fontId="2" fillId="12" borderId="53" xfId="0" applyFont="1" applyFill="1" applyBorder="1" applyAlignment="1">
      <alignment wrapText="1"/>
    </xf>
    <xf numFmtId="0" fontId="2" fillId="12" borderId="45" xfId="0" applyFont="1" applyFill="1" applyBorder="1" applyAlignment="1">
      <alignment wrapText="1"/>
    </xf>
    <xf numFmtId="0" fontId="2" fillId="12" borderId="50" xfId="0" applyFont="1" applyFill="1" applyBorder="1" applyAlignment="1">
      <alignment wrapText="1"/>
    </xf>
    <xf numFmtId="164" fontId="4" fillId="6" borderId="6" xfId="2" applyNumberFormat="1" applyBorder="1"/>
    <xf numFmtId="0" fontId="2" fillId="16" borderId="53" xfId="0" applyFont="1" applyFill="1" applyBorder="1" applyAlignment="1">
      <alignment wrapText="1"/>
    </xf>
    <xf numFmtId="0" fontId="2" fillId="16" borderId="50" xfId="0" applyFont="1" applyFill="1" applyBorder="1" applyAlignment="1">
      <alignment wrapText="1"/>
    </xf>
    <xf numFmtId="0" fontId="2" fillId="16" borderId="3" xfId="0" applyFont="1" applyFill="1" applyBorder="1" applyAlignment="1">
      <alignment wrapText="1"/>
    </xf>
    <xf numFmtId="0" fontId="2" fillId="16" borderId="0" xfId="0" applyFont="1" applyFill="1" applyAlignment="1">
      <alignment wrapText="1"/>
    </xf>
    <xf numFmtId="164" fontId="4" fillId="6" borderId="43" xfId="3" applyNumberFormat="1" applyFont="1" applyFill="1" applyBorder="1" applyAlignment="1">
      <alignment horizontal="right"/>
    </xf>
    <xf numFmtId="0" fontId="2" fillId="14" borderId="52" xfId="0" applyFont="1" applyFill="1" applyBorder="1" applyAlignment="1">
      <alignment wrapText="1"/>
    </xf>
    <xf numFmtId="0" fontId="2" fillId="14" borderId="2" xfId="0" applyFont="1" applyFill="1" applyBorder="1" applyAlignment="1">
      <alignment wrapText="1"/>
    </xf>
    <xf numFmtId="0" fontId="2" fillId="14" borderId="30" xfId="0" applyFont="1" applyFill="1" applyBorder="1" applyAlignment="1">
      <alignment wrapText="1"/>
    </xf>
    <xf numFmtId="0" fontId="2" fillId="14" borderId="3" xfId="0" applyFont="1" applyFill="1" applyBorder="1" applyAlignment="1">
      <alignment wrapText="1"/>
    </xf>
    <xf numFmtId="0" fontId="2" fillId="14" borderId="34" xfId="0" applyFont="1" applyFill="1" applyBorder="1" applyAlignment="1">
      <alignment wrapText="1"/>
    </xf>
    <xf numFmtId="164" fontId="4" fillId="6" borderId="6" xfId="3" applyNumberFormat="1" applyFont="1" applyFill="1" applyBorder="1" applyAlignment="1">
      <alignment horizontal="right"/>
    </xf>
    <xf numFmtId="0" fontId="2" fillId="10" borderId="45" xfId="0" applyFont="1" applyFill="1" applyBorder="1" applyAlignment="1">
      <alignment wrapText="1"/>
    </xf>
    <xf numFmtId="0" fontId="2" fillId="10" borderId="50" xfId="0" applyFont="1" applyFill="1" applyBorder="1" applyAlignment="1">
      <alignment wrapText="1"/>
    </xf>
    <xf numFmtId="164" fontId="4" fillId="6" borderId="53" xfId="2" applyNumberFormat="1" applyBorder="1"/>
    <xf numFmtId="164" fontId="4" fillId="6" borderId="48" xfId="2" applyNumberFormat="1" applyBorder="1"/>
    <xf numFmtId="164" fontId="4" fillId="6" borderId="1" xfId="3" applyNumberFormat="1" applyFont="1" applyFill="1" applyBorder="1" applyAlignment="1">
      <alignment horizontal="right"/>
    </xf>
    <xf numFmtId="164" fontId="4" fillId="6" borderId="54" xfId="2" applyNumberFormat="1" applyBorder="1"/>
    <xf numFmtId="164" fontId="4" fillId="6" borderId="14" xfId="2" applyNumberFormat="1" applyBorder="1"/>
    <xf numFmtId="0" fontId="4" fillId="6" borderId="12" xfId="2" applyAlignment="1">
      <alignment horizontal="right" wrapText="1"/>
    </xf>
    <xf numFmtId="0" fontId="4" fillId="6" borderId="22" xfId="2" applyBorder="1" applyAlignment="1">
      <alignment horizontal="right" wrapText="1"/>
    </xf>
    <xf numFmtId="0" fontId="0" fillId="0" borderId="0" xfId="0" applyAlignment="1">
      <alignment horizontal="left" wrapText="1"/>
    </xf>
    <xf numFmtId="0" fontId="0" fillId="0" borderId="0" xfId="0" applyAlignment="1">
      <alignment horizontal="center" wrapText="1"/>
    </xf>
    <xf numFmtId="0" fontId="0" fillId="0" borderId="41" xfId="0" applyBorder="1" applyAlignment="1">
      <alignment horizontal="center" wrapText="1"/>
    </xf>
    <xf numFmtId="0" fontId="0" fillId="0" borderId="0" xfId="0" applyAlignment="1">
      <alignment horizontal="center" vertical="top" wrapText="1"/>
    </xf>
    <xf numFmtId="10" fontId="7" fillId="17" borderId="13" xfId="1" applyNumberFormat="1" applyFont="1" applyFill="1" applyBorder="1" applyAlignment="1">
      <alignment horizontal="center"/>
    </xf>
    <xf numFmtId="10" fontId="7" fillId="17" borderId="14" xfId="1" applyNumberFormat="1" applyFont="1" applyFill="1" applyBorder="1" applyAlignment="1">
      <alignment horizontal="center"/>
    </xf>
    <xf numFmtId="10" fontId="7" fillId="17" borderId="48" xfId="1" applyNumberFormat="1" applyFont="1" applyFill="1" applyBorder="1" applyAlignment="1">
      <alignment horizontal="center"/>
    </xf>
    <xf numFmtId="10" fontId="7" fillId="13" borderId="13" xfId="1" applyNumberFormat="1" applyFont="1" applyFill="1" applyBorder="1" applyAlignment="1">
      <alignment horizontal="center"/>
    </xf>
    <xf numFmtId="10" fontId="7" fillId="13" borderId="48" xfId="1" applyNumberFormat="1" applyFont="1" applyFill="1" applyBorder="1" applyAlignment="1">
      <alignment horizontal="center"/>
    </xf>
    <xf numFmtId="10" fontId="7" fillId="13" borderId="14" xfId="1" applyNumberFormat="1" applyFont="1" applyFill="1" applyBorder="1" applyAlignment="1">
      <alignment horizontal="center"/>
    </xf>
    <xf numFmtId="2" fontId="7" fillId="13" borderId="10" xfId="0" applyNumberFormat="1" applyFont="1" applyFill="1" applyBorder="1" applyAlignment="1">
      <alignment horizontal="center"/>
    </xf>
    <xf numFmtId="2" fontId="7" fillId="13" borderId="11" xfId="0" applyNumberFormat="1" applyFont="1" applyFill="1" applyBorder="1" applyAlignment="1">
      <alignment horizontal="center"/>
    </xf>
    <xf numFmtId="2" fontId="7" fillId="17" borderId="10" xfId="0" applyNumberFormat="1" applyFont="1" applyFill="1" applyBorder="1" applyAlignment="1">
      <alignment horizontal="center"/>
    </xf>
    <xf numFmtId="2" fontId="7" fillId="17" borderId="11" xfId="0" applyNumberFormat="1" applyFont="1" applyFill="1" applyBorder="1" applyAlignment="1">
      <alignment horizontal="center"/>
    </xf>
    <xf numFmtId="2" fontId="7" fillId="17" borderId="49" xfId="0" applyNumberFormat="1" applyFont="1" applyFill="1" applyBorder="1" applyAlignment="1">
      <alignment horizontal="center"/>
    </xf>
    <xf numFmtId="2" fontId="7" fillId="13" borderId="49" xfId="0" applyNumberFormat="1" applyFont="1" applyFill="1" applyBorder="1" applyAlignment="1">
      <alignment horizontal="center"/>
    </xf>
    <xf numFmtId="0" fontId="0" fillId="0" borderId="0" xfId="0"/>
    <xf numFmtId="10" fontId="7" fillId="9" borderId="13" xfId="1" applyNumberFormat="1" applyFont="1" applyFill="1" applyBorder="1" applyAlignment="1">
      <alignment horizontal="center"/>
    </xf>
    <xf numFmtId="10" fontId="7" fillId="9" borderId="14" xfId="1" applyNumberFormat="1" applyFont="1" applyFill="1" applyBorder="1" applyAlignment="1">
      <alignment horizontal="center"/>
    </xf>
    <xf numFmtId="2" fontId="7" fillId="9" borderId="10" xfId="0" applyNumberFormat="1" applyFont="1" applyFill="1" applyBorder="1" applyAlignment="1">
      <alignment horizontal="center"/>
    </xf>
    <xf numFmtId="2" fontId="7" fillId="9" borderId="11" xfId="0" applyNumberFormat="1" applyFont="1" applyFill="1" applyBorder="1" applyAlignment="1">
      <alignment horizontal="center"/>
    </xf>
    <xf numFmtId="10" fontId="7" fillId="15" borderId="13" xfId="1" applyNumberFormat="1" applyFont="1" applyFill="1" applyBorder="1" applyAlignment="1">
      <alignment horizontal="center"/>
    </xf>
    <xf numFmtId="10" fontId="7" fillId="15" borderId="14" xfId="1" applyNumberFormat="1" applyFont="1" applyFill="1" applyBorder="1" applyAlignment="1">
      <alignment horizontal="center"/>
    </xf>
    <xf numFmtId="9" fontId="7" fillId="15" borderId="10" xfId="1" applyFont="1" applyFill="1" applyBorder="1" applyAlignment="1">
      <alignment horizontal="center"/>
    </xf>
    <xf numFmtId="9" fontId="7" fillId="15" borderId="11" xfId="1" applyFont="1" applyFill="1" applyBorder="1" applyAlignment="1">
      <alignment horizontal="center"/>
    </xf>
    <xf numFmtId="10" fontId="7" fillId="9" borderId="48" xfId="1" applyNumberFormat="1" applyFont="1" applyFill="1" applyBorder="1" applyAlignment="1">
      <alignment horizontal="center"/>
    </xf>
    <xf numFmtId="10" fontId="7" fillId="15" borderId="48" xfId="1" applyNumberFormat="1" applyFont="1" applyFill="1" applyBorder="1" applyAlignment="1">
      <alignment horizontal="center"/>
    </xf>
    <xf numFmtId="2" fontId="7" fillId="9" borderId="49" xfId="0" applyNumberFormat="1" applyFont="1" applyFill="1" applyBorder="1" applyAlignment="1">
      <alignment horizontal="center"/>
    </xf>
    <xf numFmtId="9" fontId="7" fillId="15" borderId="55" xfId="1" applyFont="1" applyFill="1" applyBorder="1" applyAlignment="1">
      <alignment horizontal="center"/>
    </xf>
  </cellXfs>
  <cellStyles count="7">
    <cellStyle name="Accent1" xfId="4" builtinId="29"/>
    <cellStyle name="Accent2" xfId="5" builtinId="33"/>
    <cellStyle name="Accent3" xfId="6" builtinId="37"/>
    <cellStyle name="Comma" xfId="3" builtinId="3"/>
    <cellStyle name="Input" xfId="2" builtinId="20"/>
    <cellStyle name="Normal" xfId="0" builtinId="0"/>
    <cellStyle name="Percent" xfId="1" builtinId="5"/>
  </cellStyles>
  <dxfs count="33">
    <dxf>
      <font>
        <color rgb="FF006100"/>
      </font>
      <fill>
        <patternFill>
          <bgColor rgb="FFC6EFCE"/>
        </patternFill>
      </fill>
    </dxf>
    <dxf>
      <font>
        <color rgb="FF9C0006"/>
      </font>
      <fill>
        <patternFill>
          <bgColor rgb="FFFFC7CE"/>
        </patternFill>
      </fill>
    </dxf>
    <dxf>
      <fill>
        <patternFill patternType="solid">
          <fgColor indexed="64"/>
          <bgColor theme="9" tint="0.79998168889431442"/>
        </patternFill>
      </fill>
    </dxf>
    <dxf>
      <border outline="0">
        <bottom style="medium">
          <color indexed="64"/>
        </bottom>
      </border>
    </dxf>
    <dxf>
      <font>
        <b/>
        <i val="0"/>
        <strike val="0"/>
        <condense val="0"/>
        <extend val="0"/>
        <outline val="0"/>
        <shadow val="0"/>
        <u val="none"/>
        <vertAlign val="baseline"/>
        <sz val="11"/>
        <color theme="1"/>
        <name val="Calibri"/>
        <family val="2"/>
        <scheme val="minor"/>
      </font>
    </dxf>
    <dxf>
      <numFmt numFmtId="0" formatCode="General"/>
    </dxf>
    <dxf>
      <numFmt numFmtId="0" formatCode="General"/>
    </dxf>
    <dxf>
      <border diagonalUp="0" diagonalDown="0">
        <left style="medium">
          <color indexed="64"/>
        </left>
        <right/>
        <top/>
        <bottom/>
        <vertical/>
        <horizontal/>
      </border>
    </dxf>
    <dxf>
      <border diagonalUp="0" diagonalDown="0">
        <left style="medium">
          <color indexed="64"/>
        </left>
        <right/>
        <top/>
        <bottom/>
        <vertical/>
        <horizontal/>
      </border>
    </dxf>
    <dxf>
      <font>
        <b val="0"/>
        <i val="0"/>
        <strike val="0"/>
        <condense val="0"/>
        <extend val="0"/>
        <outline val="0"/>
        <shadow val="0"/>
        <u val="none"/>
        <vertAlign val="baseline"/>
        <sz val="11"/>
        <color theme="1"/>
        <name val="Calibri"/>
        <family val="2"/>
        <scheme val="minor"/>
      </font>
      <numFmt numFmtId="13" formatCode="0%"/>
    </dxf>
    <dxf>
      <font>
        <b val="0"/>
        <i val="0"/>
        <strike val="0"/>
        <condense val="0"/>
        <extend val="0"/>
        <outline val="0"/>
        <shadow val="0"/>
        <u val="none"/>
        <vertAlign val="baseline"/>
        <sz val="11"/>
        <color rgb="FF000000"/>
        <name val="Aptos Narrow"/>
        <family val="2"/>
        <scheme val="none"/>
      </font>
      <alignment horizontal="general" vertical="bottom" textRotation="0" wrapText="1" indent="0" justifyLastLine="0" shrinkToFit="0" readingOrder="0"/>
    </dxf>
    <dxf>
      <fill>
        <patternFill patternType="solid">
          <fgColor indexed="64"/>
          <bgColor theme="9" tint="0.79998168889431442"/>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0"/>
        <name val="Aptos Narrow"/>
        <family val="2"/>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Taylor, Andrew" id="{43501ED1-D2D3-4493-8B75-D187069C09BD}" userId="S::Andrew.Taylor@winrock.org::aebfda3d-ecea-4655-8858-78384daafa3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5E2473-C62E-4A7A-ACC0-85281DC1FFB3}" name="FilteredProperties" displayName="FilteredProperties" ref="A5:T274" totalsRowShown="0" headerRowDxfId="32" dataDxfId="31">
  <sortState xmlns:xlrd2="http://schemas.microsoft.com/office/spreadsheetml/2017/richdata2" ref="A6:T274">
    <sortCondition ref="A5:A274"/>
  </sortState>
  <tableColumns count="20">
    <tableColumn id="1" xr3:uid="{8EDB8D37-8F50-4D0D-BE0D-575483BFD5E4}" name="Property ID#" dataDxfId="30"/>
    <tableColumn id="2" xr3:uid="{8002A09B-A9C9-4438-B160-B6AD00CB9136}" name="Ownership Description" dataDxfId="29"/>
    <tableColumn id="3" xr3:uid="{5F9410C8-63E4-434E-A9BD-8F5BB0EB2B89}" name="Timber Ownership Class" dataDxfId="28"/>
    <tableColumn id="4" xr3:uid="{90FA5C59-B12E-4EFB-B1A3-6557355B1577}" name="Reason to Exclude" dataDxfId="27"/>
    <tableColumn id="5" xr3:uid="{BB78C68F-DEA4-425F-8665-EAF0DC469700}" name="Total Property Acreage" dataDxfId="26"/>
    <tableColumn id="6" xr3:uid="{41D25572-EAD4-4389-8292-6B643C915360}" name="Deciduous Forest Acreage" dataDxfId="25"/>
    <tableColumn id="21" xr3:uid="{E2B14D78-BD50-4090-8DE7-DA7B5CEA7D98}" name="Evergreen Forest Acreage" dataDxfId="24"/>
    <tableColumn id="22" xr3:uid="{A6C59741-E1D3-49AA-96B8-63B110E0568A}" name="Mixed Forest Acreage" dataDxfId="23"/>
    <tableColumn id="23" xr3:uid="{6ADF9697-BFD7-4A18-9CEF-34D139BA4023}" name="Woody Wetlands Acreage" dataDxfId="22"/>
    <tableColumn id="24" xr3:uid="{5D1E506E-D3C7-4E54-AAC2-FE07FBF4E18C}" name="Forestland Acreage" dataDxfId="21"/>
    <tableColumn id="28" xr3:uid="{B4CDDB76-71DF-41CA-89B6-8215502F1C04}" name="Deciduous Forest %" dataDxfId="20" dataCellStyle="Percent">
      <calculatedColumnFormula>FilteredProperties[[#This Row],[Deciduous Forest Acreage]]/FilteredProperties[[#This Row],[Forestland Acreage]]</calculatedColumnFormula>
    </tableColumn>
    <tableColumn id="27" xr3:uid="{F025510F-05EB-4DB1-AD3C-8DB34D9C2EFC}" name="Evergreen Forest %" dataDxfId="19" dataCellStyle="Percent">
      <calculatedColumnFormula>FilteredProperties[[#This Row],[Evergreen Forest Acreage]]/FilteredProperties[[#This Row],[Forestland Acreage]]</calculatedColumnFormula>
    </tableColumn>
    <tableColumn id="26" xr3:uid="{A19B4E34-8038-48DF-98DE-01E26747353A}" name="Mixed Forest %" dataDxfId="18" dataCellStyle="Percent">
      <calculatedColumnFormula>FilteredProperties[[#This Row],[Mixed Forest Acreage]]/FilteredProperties[[#This Row],[Forestland Acreage]]</calculatedColumnFormula>
    </tableColumn>
    <tableColumn id="25" xr3:uid="{0C66747B-4597-44E1-85AC-98455DF130B3}" name="Woody Wetlands %" dataDxfId="17" dataCellStyle="Percent">
      <calculatedColumnFormula>FilteredProperties[[#This Row],[Woody Wetlands Acreage]]/FilteredProperties[[#This Row],[Forestland Acreage]]</calculatedColumnFormula>
    </tableColumn>
    <tableColumn id="7" xr3:uid="{8ED50759-0978-42D8-896A-62D1D961D394}" name="Deciduous Forest Harvested Acreage" dataDxfId="16"/>
    <tableColumn id="9" xr3:uid="{EB9AD6DF-FBD3-450D-92CB-17516FAAC518}" name="Evergreen Forest Harvested Acreage" dataDxfId="15"/>
    <tableColumn id="11" xr3:uid="{4DC6E6E1-0B61-4BB5-A3ED-E048795D3838}" name="Mixed Forest Harvested Acreage" dataDxfId="14"/>
    <tableColumn id="13" xr3:uid="{990D762D-600B-4584-BF96-1EE61D36A2B7}" name="Woody Wetlands Harvested Acreage" dataDxfId="13"/>
    <tableColumn id="19" xr3:uid="{D2B9ED56-6089-4E6A-B038-C19020CBF0AF}" name="Harvested Forestland Acreage" dataDxfId="12">
      <calculatedColumnFormula>SUM(FilteredProperties[[#This Row],[Deciduous Forest Harvested Acreage]:[Woody Wetlands Harvested Acreage]])</calculatedColumnFormula>
    </tableColumn>
    <tableColumn id="20" xr3:uid="{35BE6471-E38B-4A6E-8E22-B0944600CC2E}" name="Harvested Forestland %" dataDxfId="11" dataCellStyle="Percent">
      <calculatedColumnFormula>FilteredProperties[[#This Row],[Harvested Forestland Acreage]]/FilteredProperties[[#This Row],[Forestland Acreage]]</calculatedColumnFormula>
    </tableColumn>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7FF9D5-5DFB-4FE9-A8FB-F7189779FCAC}" name="EligibleProperties" displayName="EligibleProperties" ref="A2:AS114" totalsRowShown="0" headerRowDxfId="10">
  <autoFilter ref="A2:AS114" xr:uid="{0C393C81-A8F0-4882-8EC9-46E0698662F2}"/>
  <sortState xmlns:xlrd2="http://schemas.microsoft.com/office/spreadsheetml/2017/richdata2" ref="A3:AS114">
    <sortCondition ref="AS2:AS114"/>
  </sortState>
  <tableColumns count="45">
    <tableColumn id="1" xr3:uid="{F8D105E1-552F-48D8-B4B7-E8482EB613F3}" name="Property ID#"/>
    <tableColumn id="2" xr3:uid="{362ECEC3-9255-4DD5-83A6-58706090269F}" name="Ownership Description"/>
    <tableColumn id="3" xr3:uid="{9E5025D8-E8C2-415A-B0CC-E329774080DC}" name="Timber Ownership Class"/>
    <tableColumn id="4" xr3:uid="{F00DE5AC-8AC5-4C7A-8325-63F32509EE81}" name="Total Property Acreage"/>
    <tableColumn id="5" xr3:uid="{728CD0B0-C0D9-4619-B4A7-0D5D80372009}" name="Deciduous Forest Acreage"/>
    <tableColumn id="46" xr3:uid="{433B74CC-C699-40F4-BDEE-483F9D1FC9ED}" name="Evergreen Forest Acreage"/>
    <tableColumn id="48" xr3:uid="{F9A84411-EEB1-4723-9DCA-EE73D4F480E6}" name="Mixed Forest Acreage"/>
    <tableColumn id="47" xr3:uid="{F10A67B0-7BE5-4BF0-BE96-46999322AA0A}" name="Woody Wetlands Acreage"/>
    <tableColumn id="53" xr3:uid="{85E5B90A-4605-4761-A9F3-305549148CC5}" name="Forestland Acreage"/>
    <tableColumn id="52" xr3:uid="{77A821AB-B6F3-4824-A47A-B3A8ABA8EA99}" name="Deciduous Forest %" dataCellStyle="Percent"/>
    <tableColumn id="51" xr3:uid="{11168B46-2EBE-4D31-96BB-79305B62826D}" name="Evergreen Forest %" dataCellStyle="Percent"/>
    <tableColumn id="50" xr3:uid="{CD0DC7FB-4A58-40B9-9281-7A53A8E1F252}" name="Mixed Forest %" dataCellStyle="Percent"/>
    <tableColumn id="49" xr3:uid="{E57C655A-EFDD-4458-9AA8-263F81876359}" name="Woody Wetlands %" dataCellStyle="Percent"/>
    <tableColumn id="6" xr3:uid="{C4F1C5D4-790C-49DD-BD04-D03A269E77EA}" name="Deciduous Forest Harvested Acreage"/>
    <tableColumn id="8" xr3:uid="{DCD851C9-051E-4A4A-BBCE-FDF01772BE93}" name="Evergreen Forest Harvested Acreage"/>
    <tableColumn id="10" xr3:uid="{A93C9002-EF96-4844-8677-9E11D92A1DF6}" name="Mixed Forest Harvested Acreage"/>
    <tableColumn id="12" xr3:uid="{1180415E-25FC-4A46-859F-7581E16AEB8E}" name="Woody Wetlands Harvested Acreage"/>
    <tableColumn id="18" xr3:uid="{E00EC13F-466B-4379-BB7F-6676252FCD7E}" name="Harvested Forestland Acreage">
      <calculatedColumnFormula>SUM(EligibleProperties[[#This Row],[Deciduous Forest Harvested Acreage]:[Woody Wetlands Harvested Acreage]])</calculatedColumnFormula>
    </tableColumn>
    <tableColumn id="54" xr3:uid="{D35E0871-592C-41D0-B7B4-B2F4065FBC24}" name="Harvested Forestland %" dataDxfId="9" dataCellStyle="Percent">
      <calculatedColumnFormula>EligibleProperties[[#This Row],[Harvested Forestland Acreage]]/EligibleProperties[[#This Row],[Forestland Acreage]]</calculatedColumnFormula>
    </tableColumn>
    <tableColumn id="20" xr3:uid="{3E91DD15-ABA2-434D-8AE4-E9F26CFE8DC0}" name="Slope (degrees)" dataDxfId="8"/>
    <tableColumn id="21" xr3:uid="{5B4E1F38-8D64-476F-8983-D8A7D630032E}" name="Elevation (meters)"/>
    <tableColumn id="22" xr3:uid="{3498BA24-8F7A-44EF-B548-AEE67D4C4AC0}" name="Aboveground Biomass"/>
    <tableColumn id="23" xr3:uid="{A6AE05AE-B356-4EB0-A947-FA15CF2C287D}" name="Pre-Merchantable Timber Acreage"/>
    <tableColumn id="24" xr3:uid="{A87F5D90-48F4-4C38-8825-A45732563C25}" name="Poletimber Acreage"/>
    <tableColumn id="25" xr3:uid="{18F07445-FAAF-4480-9366-0642F42709B7}" name="Sawtimber Acreage"/>
    <tableColumn id="26" xr3:uid="{B5788E3C-6EAD-4EC1-8E89-67CE24C9754C}" name="Pre-Merchantable Timber %" dataCellStyle="Percent">
      <calculatedColumnFormula>W3/#REF!</calculatedColumnFormula>
    </tableColumn>
    <tableColumn id="27" xr3:uid="{E011D0E2-9810-4A9F-A2D4-25E41B134C65}" name="Poletimber %" dataCellStyle="Percent">
      <calculatedColumnFormula>X3/#REF!</calculatedColumnFormula>
    </tableColumn>
    <tableColumn id="28" xr3:uid="{1BBBDF73-330E-439C-BE63-4BE91628851A}" name="Sawtimber %" dataCellStyle="Percent">
      <calculatedColumnFormula>Y3/#REF!</calculatedColumnFormula>
    </tableColumn>
    <tableColumn id="29" xr3:uid="{C930DE29-D5A8-4F2D-90E4-3D428046380D}" name="X"/>
    <tableColumn id="30" xr3:uid="{CEA56DCC-6555-476E-B99A-2661B71AB92B}" name="Y"/>
    <tableColumn id="31" xr3:uid="{BF57BAD3-94B4-4EA9-88D8-1FC20E78DC88}" name="Normalized distance" dataDxfId="7"/>
    <tableColumn id="32" xr3:uid="{29E427F3-9961-4A78-A976-BEEE70333355}" name="Normalized Deciduous Forest  Similarity">
      <calculatedColumnFormula>SQRT((((E3-AVERAGE(E$3:E$114))/STDEVA(E$3:E$114))-((E$3-AVERAGE(E$3:E$114))/STDEVA(E$3:E$114)))^2)</calculatedColumnFormula>
    </tableColumn>
    <tableColumn id="33" xr3:uid="{AB278EE2-72F9-4156-BEC9-549C5896DFFA}" name="Normalized Evergreen Forest Similarity">
      <calculatedColumnFormula>SQRT((((F3-AVERAGE(F$3:F$114))/STDEVA(F$3:F$114))-((F$3-AVERAGE(F$3:F$114))/STDEVA(F$3:F$114)))^2)</calculatedColumnFormula>
    </tableColumn>
    <tableColumn id="34" xr3:uid="{163F04C3-EBED-4BCE-869E-450D4D8CC64E}" name="Normalized Mixed Forest Similarity">
      <calculatedColumnFormula>SQRT((((G3-AVERAGE(G$3:G$114))/STDEVA(G$3:G$114))-((G$3-AVERAGE(G$3:G$114))/STDEVA(G$3:G$114)))^2)</calculatedColumnFormula>
    </tableColumn>
    <tableColumn id="35" xr3:uid="{A9EDC22E-38E1-4B3B-8A77-ABF2CB269595}" name="Normalized Woody Wetlands Similarity">
      <calculatedColumnFormula>SQRT((((H3-AVERAGE(H$3:H$114))/STDEVA(H$3:H$114))-((H$3-AVERAGE(H$3:H$114))/STDEVA(H$3:H$114)))^2)</calculatedColumnFormula>
    </tableColumn>
    <tableColumn id="36" xr3:uid="{A539620B-184A-4D5C-B231-3912623802E8}" name="Normalized Forest Area Similarity">
      <calculatedColumnFormula>SQRT((((I4-AVERAGE(I$3:I$271))/STDEVA(I$3:I$271))-((I$3-AVERAGE(I$3:I$271))/STDEVA(I$3:I$271)))^2)</calculatedColumnFormula>
    </tableColumn>
    <tableColumn id="37" xr3:uid="{08A730A7-30B8-4316-A750-75EB4532A7A8}" name="Normalized Slope Similarity">
      <calculatedColumnFormula>SQRT((((T3-AVERAGE(T$3:T$114))/STDEVA(T$3:T$114))-((T$3-AVERAGE(T$3:T$114))/STDEVA(T$3:T$114)))^2)</calculatedColumnFormula>
    </tableColumn>
    <tableColumn id="38" xr3:uid="{768578D8-3764-4AF1-A736-F51A0BECE2B1}" name="Normalized Elevation Similarity">
      <calculatedColumnFormula>SQRT((((U3-AVERAGE(U$3:U$114))/STDEVA(U$3:U$114))-((U$3-AVERAGE(U$3:U$114))/STDEVA(U$3:U$114)))^2)</calculatedColumnFormula>
    </tableColumn>
    <tableColumn id="39" xr3:uid="{67F33711-BF0F-47D8-BFAC-2F277E583C78}" name="Normalized Aboveground Biomass">
      <calculatedColumnFormula>SQRT((((V3-AVERAGE(V$3:V$114))/STDEVA(V$3:V$114))-((V$3-AVERAGE(V$3:V$114))/STDEVA(V$3:V$114)))^2)</calculatedColumnFormula>
    </tableColumn>
    <tableColumn id="40" xr3:uid="{D35C48A8-AEB8-4BA0-8FDD-3D90F8ABF3D0}" name="Normalized Pre-Merchantable Timber Similarity">
      <calculatedColumnFormula>SQRT((((W3-AVERAGE(W$3:W$114))/STDEVA(W$3:W$114))-((W$3-AVERAGE(W$3:W$114))/STDEVA(W$3:W$114)))^2)</calculatedColumnFormula>
    </tableColumn>
    <tableColumn id="41" xr3:uid="{AD55BCD8-B1EE-4F7A-8CD4-ADCC602E3D9B}" name="Normalized Poletimber Similarity">
      <calculatedColumnFormula>SQRT((((X3-AVERAGE(X$3:X$114))/STDEVA(X$3:X$114))-((X$3-AVERAGE(X$3:X$114))/STDEVA(X$3:X$114)))^2)</calculatedColumnFormula>
    </tableColumn>
    <tableColumn id="42" xr3:uid="{75DDB578-FA52-4E8C-90CC-B1142654DAE6}" name="Normalized Sawtimber Similarity">
      <calculatedColumnFormula>SQRT((((Y3-AVERAGE(Y$3:Y$114))/STDEVA(Y$3:Y$114))-((Y$3-AVERAGE(Y$3:Y$114))/STDEVA(Y$3:Y$114)))^2)</calculatedColumnFormula>
    </tableColumn>
    <tableColumn id="55" xr3:uid="{E9D7E025-DB04-4E4C-915A-1FA28C76893D}" name="Weighted Forest Cover Strata Composition">
      <calculatedColumnFormula>SUMPRODUCT(EligibleProperties[[#This Row],[Deciduous Forest %]:[Woody Wetlands %]],EligibleProperties[[#This Row],[Normalized Deciduous Forest  Similarity]:[Normalized Woody Wetlands Similarity]])</calculatedColumnFormula>
    </tableColumn>
    <tableColumn id="43" xr3:uid="{EF4D3E83-19CE-4659-B58A-E73C89F095E2}" name="Weighted Merchantability Composition" dataDxfId="6">
      <calculatedColumnFormula>SUMPRODUCT(EligibleProperties[[#This Row],[Normalized Pre-Merchantable Timber Similarity]:[Normalized Sawtimber Similarity]],EligibleProperties[[#This Row],[Pre-Merchantable Timber %]:[Sawtimber %]])</calculatedColumnFormula>
    </tableColumn>
    <tableColumn id="45" xr3:uid="{D533C122-CB00-416C-BC97-66B415C83481}" name="Similarity Index" dataDxfId="5">
      <calculatedColumnFormula>AVERAGE(AE3,AK3:AM3,AQ3:AR3)</calculatedColumnFormula>
    </tableColumn>
  </tableColumns>
  <tableStyleInfo name="TableStyleMedium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D24FC1-8296-44F1-A387-DD24F54D13C5}" name="Table3" displayName="Table3" ref="A6:E14" totalsRowShown="0" headerRowDxfId="4" headerRowBorderDxfId="3">
  <autoFilter ref="A6:E14" xr:uid="{35D24FC1-8296-44F1-A387-DD24F54D13C5}"/>
  <sortState xmlns:xlrd2="http://schemas.microsoft.com/office/spreadsheetml/2017/richdata2" ref="A7:C14">
    <sortCondition ref="C6:C14"/>
  </sortState>
  <tableColumns count="5">
    <tableColumn id="1" xr3:uid="{E6FA0D08-49E1-4D61-8377-B4386870CFD0}" name="Property ID#"/>
    <tableColumn id="2" xr3:uid="{EBE02C71-0CE0-45D8-85D5-73AED92FB1D9}" name="Ownership Description"/>
    <tableColumn id="3" xr3:uid="{28ADA324-BA91-4302-8C1D-477D7F95E6D5}" name="Harvested Forestland %" dataDxfId="2"/>
    <tableColumn id="4" xr3:uid="{7A6C85DD-AC32-4D7A-AEBF-B5C235DBB317}" name="Calculated Q Value"/>
    <tableColumn id="5" xr3:uid="{335AFCCC-52BB-4C9C-9C52-445DA15D4BC6}" name="Comparison to Q Critical Value"/>
  </tableColumns>
  <tableStyleInfo name="TableStyleMedium5" showFirstColumn="0" showLastColumn="0" showRowStripes="1" showColumnStripes="0"/>
</table>
</file>

<file path=xl/theme/theme1.xml><?xml version="1.0" encoding="utf-8"?>
<a:theme xmlns:a="http://schemas.openxmlformats.org/drawingml/2006/main" name="Office 2013 - 2022 Them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5" dT="2024-06-11T23:55:49.09" personId="{43501ED1-D2D3-4493-8B75-D187069C09BD}" id="{2444C259-4353-426E-96B6-8502EF3A9BB9}">
    <text>Determines whether each property is included in the Eligible Comparable Properties worksheet.</text>
  </threadedComment>
  <threadedComment ref="J5" dT="2024-06-10T23:17:33.76" personId="{43501ED1-D2D3-4493-8B75-D187069C09BD}" id="{3C18AA0F-633F-4D35-A18A-DE9E7BEE2C0D}">
    <text>Used in constructing percentages.</text>
  </threadedComment>
  <threadedComment ref="T5" dT="2024-06-10T23:16:40.64" personId="{43501ED1-D2D3-4493-8B75-D187069C09BD}" id="{C45B32B5-0635-41EC-B437-440DD493C6E8}">
    <text>Compared to cell B2 to determine Harvest Occurrence eligibility criteria.</text>
  </threadedComment>
</ThreadedComments>
</file>

<file path=xl/threadedComments/threadedComment2.xml><?xml version="1.0" encoding="utf-8"?>
<ThreadedComments xmlns="http://schemas.microsoft.com/office/spreadsheetml/2018/threadedcomments" xmlns:x="http://schemas.openxmlformats.org/spreadsheetml/2006/main">
  <threadedComment ref="I2" dT="2024-06-11T23:56:25.54" personId="{43501ED1-D2D3-4493-8B75-D187069C09BD}" id="{15009441-FF8C-4A6D-825D-B49A92909C89}">
    <text>Used in constructing percentages.</text>
  </threadedComment>
  <threadedComment ref="S2" dT="2024-06-10T23:44:20.10" personId="{43501ED1-D2D3-4493-8B75-D187069C09BD}" id="{8D402D41-8FB3-4FD9-926A-67DD920E5B0F}">
    <text>Used in the Outlier Detection worksheet.</text>
  </threadedComment>
  <threadedComment ref="AS2" dT="2024-06-11T23:57:58.77" personId="{43501ED1-D2D3-4493-8B75-D187069C09BD}" id="{01330919-00A8-4128-B7AD-67CBB980BBA8}">
    <text>Determines the 8 most similar (matched) properties to be used in the Outlier Detection worksheet. A lower Similarity Index indicates more similarity.</text>
  </threadedComment>
</ThreadedComments>
</file>

<file path=xl/threadedComments/threadedComment3.xml><?xml version="1.0" encoding="utf-8"?>
<ThreadedComments xmlns="http://schemas.microsoft.com/office/spreadsheetml/2018/threadedcomments" xmlns:x="http://schemas.openxmlformats.org/spreadsheetml/2006/main">
  <threadedComment ref="A14" dT="2024-06-05T18:59:31.86" personId="{43501ED1-D2D3-4493-8B75-D187069C09BD}" id="{19D6448F-336A-4BC9-BDCA-3C7ED53FCE90}">
    <text>This step is only necessary if differentiating multiple harvest treatments (i.e., average percent biomass removed per acre) within a forest cover stratum.</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E4D02-2112-43AA-8F06-858212746EAF}">
  <dimension ref="A1:O13"/>
  <sheetViews>
    <sheetView tabSelected="1" workbookViewId="0"/>
  </sheetViews>
  <sheetFormatPr baseColWidth="10" defaultColWidth="8.83203125" defaultRowHeight="15" x14ac:dyDescent="0.2"/>
  <cols>
    <col min="1" max="1" width="20" bestFit="1" customWidth="1"/>
  </cols>
  <sheetData>
    <row r="1" spans="1:15" x14ac:dyDescent="0.2">
      <c r="A1" s="7" t="s">
        <v>0</v>
      </c>
      <c r="B1" t="s">
        <v>204</v>
      </c>
    </row>
    <row r="3" spans="1:15" x14ac:dyDescent="0.2">
      <c r="A3" s="7" t="s">
        <v>205</v>
      </c>
      <c r="B3" s="61">
        <v>1</v>
      </c>
    </row>
    <row r="5" spans="1:15" x14ac:dyDescent="0.2">
      <c r="A5" s="7" t="s">
        <v>1</v>
      </c>
      <c r="B5" s="62">
        <v>45474</v>
      </c>
    </row>
    <row r="7" spans="1:15" ht="15" customHeight="1" x14ac:dyDescent="0.2">
      <c r="A7" s="7" t="s">
        <v>190</v>
      </c>
      <c r="B7" s="168" t="s">
        <v>191</v>
      </c>
      <c r="C7" s="168"/>
      <c r="D7" s="168"/>
      <c r="E7" s="168"/>
      <c r="F7" s="168"/>
      <c r="G7" s="168"/>
      <c r="H7" s="168"/>
      <c r="I7" s="168"/>
      <c r="J7" s="168"/>
      <c r="K7" s="168"/>
      <c r="L7" s="168"/>
      <c r="M7" s="168"/>
      <c r="N7" s="168"/>
      <c r="O7" s="168"/>
    </row>
    <row r="8" spans="1:15" x14ac:dyDescent="0.2">
      <c r="B8" s="168"/>
      <c r="C8" s="168"/>
      <c r="D8" s="168"/>
      <c r="E8" s="168"/>
      <c r="F8" s="168"/>
      <c r="G8" s="168"/>
      <c r="H8" s="168"/>
      <c r="I8" s="168"/>
      <c r="J8" s="168"/>
      <c r="K8" s="168"/>
      <c r="L8" s="168"/>
      <c r="M8" s="168"/>
      <c r="N8" s="168"/>
      <c r="O8" s="168"/>
    </row>
    <row r="9" spans="1:15" x14ac:dyDescent="0.2">
      <c r="B9" s="92"/>
      <c r="C9" s="92"/>
      <c r="D9" s="92"/>
      <c r="E9" s="92"/>
      <c r="F9" s="92"/>
      <c r="G9" s="92"/>
      <c r="H9" s="92"/>
      <c r="I9" s="92"/>
      <c r="J9" s="92"/>
      <c r="K9" s="92"/>
      <c r="L9" s="92"/>
      <c r="M9" s="92"/>
      <c r="N9" s="92"/>
      <c r="O9" s="92"/>
    </row>
    <row r="10" spans="1:15" x14ac:dyDescent="0.2">
      <c r="B10" s="92"/>
      <c r="C10" s="92"/>
      <c r="D10" s="92"/>
      <c r="E10" s="92"/>
      <c r="F10" s="92"/>
      <c r="G10" s="92"/>
      <c r="H10" s="92"/>
      <c r="I10" s="92"/>
      <c r="J10" s="92"/>
      <c r="K10" s="92"/>
      <c r="L10" s="92"/>
      <c r="M10" s="92"/>
      <c r="N10" s="92"/>
      <c r="O10" s="92"/>
    </row>
    <row r="11" spans="1:15" x14ac:dyDescent="0.2">
      <c r="B11" s="92"/>
      <c r="C11" s="92"/>
      <c r="D11" s="92"/>
      <c r="E11" s="92"/>
      <c r="F11" s="92"/>
      <c r="G11" s="92"/>
      <c r="H11" s="92"/>
      <c r="I11" s="92"/>
      <c r="J11" s="92"/>
      <c r="K11" s="92"/>
      <c r="L11" s="92"/>
      <c r="M11" s="92"/>
      <c r="N11" s="92"/>
      <c r="O11" s="92"/>
    </row>
    <row r="12" spans="1:15" x14ac:dyDescent="0.2">
      <c r="B12" s="92"/>
      <c r="C12" s="92"/>
      <c r="D12" s="92"/>
      <c r="E12" s="92"/>
      <c r="F12" s="92"/>
      <c r="G12" s="92"/>
      <c r="H12" s="92"/>
      <c r="I12" s="92"/>
      <c r="J12" s="92"/>
      <c r="K12" s="92"/>
      <c r="L12" s="92"/>
      <c r="M12" s="92"/>
      <c r="N12" s="92"/>
      <c r="O12" s="92"/>
    </row>
    <row r="13" spans="1:15" x14ac:dyDescent="0.2">
      <c r="B13" s="92"/>
      <c r="C13" s="92"/>
      <c r="D13" s="92"/>
      <c r="E13" s="92"/>
      <c r="F13" s="92"/>
      <c r="G13" s="92"/>
      <c r="H13" s="92"/>
      <c r="I13" s="92"/>
      <c r="J13" s="92"/>
      <c r="K13" s="92"/>
      <c r="L13" s="92"/>
      <c r="M13" s="92"/>
      <c r="N13" s="92"/>
      <c r="O13" s="92"/>
    </row>
  </sheetData>
  <mergeCells count="1">
    <mergeCell ref="B7:O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4CEB0-3D0F-4338-99ED-1E8DAAB9B680}">
  <dimension ref="A1:T274"/>
  <sheetViews>
    <sheetView workbookViewId="0">
      <pane ySplit="5" topLeftCell="A6" activePane="bottomLeft" state="frozen"/>
      <selection pane="bottomLeft"/>
    </sheetView>
  </sheetViews>
  <sheetFormatPr baseColWidth="10" defaultColWidth="8.83203125" defaultRowHeight="15" x14ac:dyDescent="0.2"/>
  <cols>
    <col min="1" max="1" width="33.5" customWidth="1"/>
    <col min="2" max="2" width="25" customWidth="1"/>
    <col min="3" max="3" width="29.5" customWidth="1"/>
    <col min="4" max="4" width="32.1640625" customWidth="1"/>
    <col min="5" max="5" width="13.83203125" customWidth="1"/>
    <col min="6" max="9" width="16.1640625" customWidth="1"/>
    <col min="10" max="10" width="12.5" customWidth="1"/>
    <col min="11" max="14" width="14" customWidth="1"/>
    <col min="15" max="18" width="19.83203125" customWidth="1"/>
    <col min="19" max="20" width="19.5" customWidth="1"/>
  </cols>
  <sheetData>
    <row r="1" spans="1:20" s="118" customFormat="1" ht="21" x14ac:dyDescent="0.25">
      <c r="A1" s="118" t="s">
        <v>203</v>
      </c>
    </row>
    <row r="2" spans="1:20" ht="16" x14ac:dyDescent="0.2">
      <c r="A2" s="111" t="s">
        <v>177</v>
      </c>
      <c r="B2" s="112">
        <v>5</v>
      </c>
    </row>
    <row r="3" spans="1:20" ht="16" x14ac:dyDescent="0.2">
      <c r="A3" s="113" t="s">
        <v>176</v>
      </c>
      <c r="B3" s="115">
        <f>B2*0.002</f>
        <v>0.01</v>
      </c>
    </row>
    <row r="5" spans="1:20" s="100" customFormat="1" ht="32" x14ac:dyDescent="0.2">
      <c r="A5" s="100" t="s">
        <v>180</v>
      </c>
      <c r="B5" s="100" t="s">
        <v>141</v>
      </c>
      <c r="C5" s="100" t="s">
        <v>140</v>
      </c>
      <c r="D5" s="108" t="s">
        <v>142</v>
      </c>
      <c r="E5" s="100" t="s">
        <v>143</v>
      </c>
      <c r="F5" s="100" t="s">
        <v>144</v>
      </c>
      <c r="G5" s="100" t="s">
        <v>146</v>
      </c>
      <c r="H5" s="100" t="s">
        <v>148</v>
      </c>
      <c r="I5" s="100" t="s">
        <v>150</v>
      </c>
      <c r="J5" s="109" t="s">
        <v>152</v>
      </c>
      <c r="K5" s="100" t="s">
        <v>153</v>
      </c>
      <c r="L5" s="100" t="s">
        <v>154</v>
      </c>
      <c r="M5" s="100" t="s">
        <v>155</v>
      </c>
      <c r="N5" s="100" t="s">
        <v>84</v>
      </c>
      <c r="O5" s="100" t="s">
        <v>145</v>
      </c>
      <c r="P5" s="100" t="s">
        <v>147</v>
      </c>
      <c r="Q5" s="100" t="s">
        <v>149</v>
      </c>
      <c r="R5" s="100" t="s">
        <v>151</v>
      </c>
      <c r="S5" s="100" t="s">
        <v>156</v>
      </c>
      <c r="T5" s="110" t="s">
        <v>157</v>
      </c>
    </row>
    <row r="6" spans="1:20" ht="16" x14ac:dyDescent="0.2">
      <c r="A6" s="92">
        <v>1</v>
      </c>
      <c r="B6" s="92" t="s">
        <v>94</v>
      </c>
      <c r="C6" s="92" t="s">
        <v>95</v>
      </c>
      <c r="D6" s="92" t="s">
        <v>139</v>
      </c>
      <c r="E6" s="92">
        <v>20947.168611199901</v>
      </c>
      <c r="F6" s="92">
        <v>14.8488498436</v>
      </c>
      <c r="G6" s="92">
        <v>12614.2911153</v>
      </c>
      <c r="H6" s="92">
        <v>0.341313286454</v>
      </c>
      <c r="I6" s="92">
        <v>6315.8157821499899</v>
      </c>
      <c r="J6" s="92">
        <v>18945.297060600002</v>
      </c>
      <c r="K6" s="101">
        <f>FilteredProperties[[#This Row],[Deciduous Forest Acreage]]/FilteredProperties[[#This Row],[Forestland Acreage]]</f>
        <v>7.8377498099413455E-4</v>
      </c>
      <c r="L6" s="101">
        <f>FilteredProperties[[#This Row],[Evergreen Forest Acreage]]/FilteredProperties[[#This Row],[Forestland Acreage]]</f>
        <v>0.6658270427194084</v>
      </c>
      <c r="M6" s="101">
        <f>FilteredProperties[[#This Row],[Mixed Forest Acreage]]/FilteredProperties[[#This Row],[Forestland Acreage]]</f>
        <v>1.8015726296729311E-5</v>
      </c>
      <c r="N6" s="101">
        <f>FilteredProperties[[#This Row],[Woody Wetlands Acreage]]/FilteredProperties[[#This Row],[Forestland Acreage]]</f>
        <v>0.3333711665722473</v>
      </c>
      <c r="O6" s="92">
        <v>1.3751055350900001</v>
      </c>
      <c r="P6" s="92">
        <v>5650.6934853700004</v>
      </c>
      <c r="Q6" s="92">
        <v>0.34131328644999998</v>
      </c>
      <c r="R6" s="92">
        <v>1777.3658762299899</v>
      </c>
      <c r="S6" s="92">
        <f>SUM(FilteredProperties[[#This Row],[Deciduous Forest Harvested Acreage]:[Woody Wetlands Harvested Acreage]])</f>
        <v>7429.7757804215307</v>
      </c>
      <c r="T6" s="101">
        <f>FilteredProperties[[#This Row],[Harvested Forestland Acreage]]/FilteredProperties[[#This Row],[Forestland Acreage]]</f>
        <v>0.39216992780086968</v>
      </c>
    </row>
    <row r="7" spans="1:20" ht="16" x14ac:dyDescent="0.2">
      <c r="A7" s="92">
        <v>2</v>
      </c>
      <c r="B7" s="92" t="s">
        <v>134</v>
      </c>
      <c r="C7" s="92" t="s">
        <v>135</v>
      </c>
      <c r="D7" s="92" t="s">
        <v>103</v>
      </c>
      <c r="E7" s="92">
        <v>8098.8344968399897</v>
      </c>
      <c r="F7" s="92">
        <v>13.6196488199</v>
      </c>
      <c r="G7" s="92">
        <v>4077.1903037000002</v>
      </c>
      <c r="H7" s="92">
        <v>1.11197421658</v>
      </c>
      <c r="I7" s="92">
        <v>943.97127954200005</v>
      </c>
      <c r="J7" s="92">
        <v>5035.8932062800004</v>
      </c>
      <c r="K7" s="101">
        <f>FilteredProperties[[#This Row],[Deciduous Forest Acreage]]/FilteredProperties[[#This Row],[Forestland Acreage]]</f>
        <v>2.7045150208736841E-3</v>
      </c>
      <c r="L7" s="101">
        <f>FilteredProperties[[#This Row],[Evergreen Forest Acreage]]/FilteredProperties[[#This Row],[Forestland Acreage]]</f>
        <v>0.80962604580564745</v>
      </c>
      <c r="M7" s="101">
        <f>FilteredProperties[[#This Row],[Mixed Forest Acreage]]/FilteredProperties[[#This Row],[Forestland Acreage]]</f>
        <v>2.2080972948221276E-4</v>
      </c>
      <c r="N7" s="101">
        <f>FilteredProperties[[#This Row],[Woody Wetlands Acreage]]/FilteredProperties[[#This Row],[Forestland Acreage]]</f>
        <v>0.18744862944369484</v>
      </c>
      <c r="O7" s="92">
        <v>1.75967028382</v>
      </c>
      <c r="P7" s="92">
        <v>133.50781851599899</v>
      </c>
      <c r="Q7" s="92">
        <v>0</v>
      </c>
      <c r="R7" s="92">
        <v>189.421485982999</v>
      </c>
      <c r="S7" s="92">
        <f>SUM(FilteredProperties[[#This Row],[Deciduous Forest Harvested Acreage]:[Woody Wetlands Harvested Acreage]])</f>
        <v>324.68897478281798</v>
      </c>
      <c r="T7" s="101">
        <f>FilteredProperties[[#This Row],[Harvested Forestland Acreage]]/FilteredProperties[[#This Row],[Forestland Acreage]]</f>
        <v>6.4474952403262897E-2</v>
      </c>
    </row>
    <row r="8" spans="1:20" ht="16" x14ac:dyDescent="0.2">
      <c r="A8" s="92">
        <v>3</v>
      </c>
      <c r="B8" s="92" t="s">
        <v>129</v>
      </c>
      <c r="C8" s="92" t="s">
        <v>102</v>
      </c>
      <c r="D8" s="92" t="s">
        <v>103</v>
      </c>
      <c r="E8" s="92">
        <v>6888.5555766300004</v>
      </c>
      <c r="F8" s="92">
        <v>46.529247755100002</v>
      </c>
      <c r="G8" s="92">
        <v>3089.4824030899899</v>
      </c>
      <c r="H8" s="92">
        <v>1.55676390325</v>
      </c>
      <c r="I8" s="92">
        <v>118.981241175999</v>
      </c>
      <c r="J8" s="92">
        <v>3256.5496559200001</v>
      </c>
      <c r="K8" s="101">
        <f>FilteredProperties[[#This Row],[Deciduous Forest Acreage]]/FilteredProperties[[#This Row],[Forestland Acreage]]</f>
        <v>1.4287897520774986E-2</v>
      </c>
      <c r="L8" s="101">
        <f>FilteredProperties[[#This Row],[Evergreen Forest Acreage]]/FilteredProperties[[#This Row],[Forestland Acreage]]</f>
        <v>0.94869807910765225</v>
      </c>
      <c r="M8" s="101">
        <f>FilteredProperties[[#This Row],[Mixed Forest Acreage]]/FilteredProperties[[#This Row],[Forestland Acreage]]</f>
        <v>4.7804089227382053E-4</v>
      </c>
      <c r="N8" s="101">
        <f>FilteredProperties[[#This Row],[Woody Wetlands Acreage]]/FilteredProperties[[#This Row],[Forestland Acreage]]</f>
        <v>3.65359824806313E-2</v>
      </c>
      <c r="O8" s="92">
        <v>4.5132701014099998</v>
      </c>
      <c r="P8" s="92">
        <v>114.026921731</v>
      </c>
      <c r="Q8" s="92">
        <v>0</v>
      </c>
      <c r="R8" s="92">
        <v>18.149889995999899</v>
      </c>
      <c r="S8" s="92">
        <f>SUM(FilteredProperties[[#This Row],[Deciduous Forest Harvested Acreage]:[Woody Wetlands Harvested Acreage]])</f>
        <v>136.69008182840992</v>
      </c>
      <c r="T8" s="101">
        <f>FilteredProperties[[#This Row],[Harvested Forestland Acreage]]/FilteredProperties[[#This Row],[Forestland Acreage]]</f>
        <v>4.197389761274619E-2</v>
      </c>
    </row>
    <row r="9" spans="1:20" ht="16" x14ac:dyDescent="0.2">
      <c r="A9" s="92">
        <v>4</v>
      </c>
      <c r="B9" s="92" t="s">
        <v>127</v>
      </c>
      <c r="C9" s="92" t="s">
        <v>127</v>
      </c>
      <c r="D9" s="92" t="s">
        <v>103</v>
      </c>
      <c r="E9" s="92">
        <v>8503.9047369500004</v>
      </c>
      <c r="F9" s="92">
        <v>19.7122854877999</v>
      </c>
      <c r="G9" s="92">
        <v>5298.47526491999</v>
      </c>
      <c r="H9" s="92">
        <v>4.8926865530399999</v>
      </c>
      <c r="I9" s="92">
        <v>950.72016144999895</v>
      </c>
      <c r="J9" s="92">
        <v>6273.8003984099896</v>
      </c>
      <c r="K9" s="101">
        <f>FilteredProperties[[#This Row],[Deciduous Forest Acreage]]/FilteredProperties[[#This Row],[Forestland Acreage]]</f>
        <v>3.1420007389453631E-3</v>
      </c>
      <c r="L9" s="101">
        <f>FilteredProperties[[#This Row],[Evergreen Forest Acreage]]/FilteredProperties[[#This Row],[Forestland Acreage]]</f>
        <v>0.84453998030648492</v>
      </c>
      <c r="M9" s="101">
        <f>FilteredProperties[[#This Row],[Mixed Forest Acreage]]/FilteredProperties[[#This Row],[Forestland Acreage]]</f>
        <v>7.7986009154514793E-4</v>
      </c>
      <c r="N9" s="101">
        <f>FilteredProperties[[#This Row],[Woody Wetlands Acreage]]/FilteredProperties[[#This Row],[Forestland Acreage]]</f>
        <v>0.15153815886315833</v>
      </c>
      <c r="O9" s="92">
        <v>2.7910800671999998</v>
      </c>
      <c r="P9" s="92">
        <v>1088.0094910499899</v>
      </c>
      <c r="Q9" s="92">
        <v>0</v>
      </c>
      <c r="R9" s="92">
        <v>148.845831742999</v>
      </c>
      <c r="S9" s="92">
        <f>SUM(FilteredProperties[[#This Row],[Deciduous Forest Harvested Acreage]:[Woody Wetlands Harvested Acreage]])</f>
        <v>1239.646402860189</v>
      </c>
      <c r="T9" s="101">
        <f>FilteredProperties[[#This Row],[Harvested Forestland Acreage]]/FilteredProperties[[#This Row],[Forestland Acreage]]</f>
        <v>0.19759098538971065</v>
      </c>
    </row>
    <row r="10" spans="1:20" ht="16" x14ac:dyDescent="0.2">
      <c r="A10" s="92">
        <v>5</v>
      </c>
      <c r="B10" s="92" t="s">
        <v>94</v>
      </c>
      <c r="C10" s="92" t="s">
        <v>95</v>
      </c>
      <c r="D10" s="92" t="s">
        <v>139</v>
      </c>
      <c r="E10" s="92">
        <v>12045.2364557</v>
      </c>
      <c r="F10" s="92">
        <v>37.452549712600003</v>
      </c>
      <c r="G10" s="92">
        <v>7996.0640765899898</v>
      </c>
      <c r="H10" s="92">
        <v>0</v>
      </c>
      <c r="I10" s="92">
        <v>2208.2839982999899</v>
      </c>
      <c r="J10" s="92">
        <v>10241.8006246</v>
      </c>
      <c r="K10" s="101">
        <f>FilteredProperties[[#This Row],[Deciduous Forest Acreage]]/FilteredProperties[[#This Row],[Forestland Acreage]]</f>
        <v>3.6568325322250388E-3</v>
      </c>
      <c r="L10" s="101">
        <f>FilteredProperties[[#This Row],[Evergreen Forest Acreage]]/FilteredProperties[[#This Row],[Forestland Acreage]]</f>
        <v>0.7807283474532859</v>
      </c>
      <c r="M10" s="101">
        <f>FilteredProperties[[#This Row],[Mixed Forest Acreage]]/FilteredProperties[[#This Row],[Forestland Acreage]]</f>
        <v>0</v>
      </c>
      <c r="N10" s="101">
        <f>FilteredProperties[[#This Row],[Woody Wetlands Acreage]]/FilteredProperties[[#This Row],[Forestland Acreage]]</f>
        <v>0.21561482001474089</v>
      </c>
      <c r="O10" s="92">
        <v>4.3094678647000002</v>
      </c>
      <c r="P10" s="92">
        <v>2936.2389961099898</v>
      </c>
      <c r="Q10" s="92">
        <v>0</v>
      </c>
      <c r="R10" s="92">
        <v>429.19906664400003</v>
      </c>
      <c r="S10" s="92">
        <f>SUM(FilteredProperties[[#This Row],[Deciduous Forest Harvested Acreage]:[Woody Wetlands Harvested Acreage]])</f>
        <v>3369.7475306186898</v>
      </c>
      <c r="T10" s="101">
        <f>FilteredProperties[[#This Row],[Harvested Forestland Acreage]]/FilteredProperties[[#This Row],[Forestland Acreage]]</f>
        <v>0.32901905183789859</v>
      </c>
    </row>
    <row r="11" spans="1:20" ht="16" x14ac:dyDescent="0.2">
      <c r="A11" s="92">
        <v>6</v>
      </c>
      <c r="B11" s="92" t="s">
        <v>94</v>
      </c>
      <c r="C11" s="92" t="s">
        <v>95</v>
      </c>
      <c r="D11" s="92" t="s">
        <v>139</v>
      </c>
      <c r="E11" s="92">
        <v>10166.978076699899</v>
      </c>
      <c r="F11" s="92">
        <v>78.264614594500003</v>
      </c>
      <c r="G11" s="92">
        <v>6925.2051746699899</v>
      </c>
      <c r="H11" s="92">
        <v>4.8926865530899999</v>
      </c>
      <c r="I11" s="92">
        <v>1582.65584413999</v>
      </c>
      <c r="J11" s="92">
        <v>8591.0183199599905</v>
      </c>
      <c r="K11" s="101">
        <f>FilteredProperties[[#This Row],[Deciduous Forest Acreage]]/FilteredProperties[[#This Row],[Forestland Acreage]]</f>
        <v>9.1100509485195109E-3</v>
      </c>
      <c r="L11" s="101">
        <f>FilteredProperties[[#This Row],[Evergreen Forest Acreage]]/FilteredProperties[[#This Row],[Forestland Acreage]]</f>
        <v>0.80609828971965702</v>
      </c>
      <c r="M11" s="101">
        <f>FilteredProperties[[#This Row],[Mixed Forest Acreage]]/FilteredProperties[[#This Row],[Forestland Acreage]]</f>
        <v>5.6951182861786581E-4</v>
      </c>
      <c r="N11" s="101">
        <f>FilteredProperties[[#This Row],[Woody Wetlands Acreage]]/FilteredProperties[[#This Row],[Forestland Acreage]]</f>
        <v>0.18422214750292379</v>
      </c>
      <c r="O11" s="92">
        <v>19.654203050900001</v>
      </c>
      <c r="P11" s="92">
        <v>3279.05397945</v>
      </c>
      <c r="Q11" s="92">
        <v>1.67777634162</v>
      </c>
      <c r="R11" s="92">
        <v>466.971533808</v>
      </c>
      <c r="S11" s="92">
        <f>SUM(FilteredProperties[[#This Row],[Deciduous Forest Harvested Acreage]:[Woody Wetlands Harvested Acreage]])</f>
        <v>3767.3574926505198</v>
      </c>
      <c r="T11" s="101">
        <f>FilteredProperties[[#This Row],[Harvested Forestland Acreage]]/FilteredProperties[[#This Row],[Forestland Acreage]]</f>
        <v>0.43852280979282848</v>
      </c>
    </row>
    <row r="12" spans="1:20" ht="16" x14ac:dyDescent="0.2">
      <c r="A12" s="92">
        <v>7</v>
      </c>
      <c r="B12" s="92" t="s">
        <v>123</v>
      </c>
      <c r="C12" s="92" t="s">
        <v>102</v>
      </c>
      <c r="D12" s="92" t="s">
        <v>103</v>
      </c>
      <c r="E12" s="92">
        <v>5432.7210248000001</v>
      </c>
      <c r="F12" s="92">
        <v>38.503165084499898</v>
      </c>
      <c r="G12" s="92">
        <v>2625.0881402499899</v>
      </c>
      <c r="H12" s="92">
        <v>3.5583174931400001</v>
      </c>
      <c r="I12" s="92">
        <v>1318.4807306600001</v>
      </c>
      <c r="J12" s="92">
        <v>3985.6303534899898</v>
      </c>
      <c r="K12" s="101">
        <f>FilteredProperties[[#This Row],[Deciduous Forest Acreage]]/FilteredProperties[[#This Row],[Forestland Acreage]]</f>
        <v>9.66049574837889E-3</v>
      </c>
      <c r="L12" s="101">
        <f>FilteredProperties[[#This Row],[Evergreen Forest Acreage]]/FilteredProperties[[#This Row],[Forestland Acreage]]</f>
        <v>0.65863813435466978</v>
      </c>
      <c r="M12" s="101">
        <f>FilteredProperties[[#This Row],[Mixed Forest Acreage]]/FilteredProperties[[#This Row],[Forestland Acreage]]</f>
        <v>8.9278663035677254E-4</v>
      </c>
      <c r="N12" s="101">
        <f>FilteredProperties[[#This Row],[Woody Wetlands Acreage]]/FilteredProperties[[#This Row],[Forestland Acreage]]</f>
        <v>0.33080858326600243</v>
      </c>
      <c r="O12" s="92">
        <v>4.7682003770000003</v>
      </c>
      <c r="P12" s="92">
        <v>933.70123805900005</v>
      </c>
      <c r="Q12" s="92">
        <v>0</v>
      </c>
      <c r="R12" s="92">
        <v>82.942612398500003</v>
      </c>
      <c r="S12" s="92">
        <f>SUM(FilteredProperties[[#This Row],[Deciduous Forest Harvested Acreage]:[Woody Wetlands Harvested Acreage]])</f>
        <v>1021.4120508345001</v>
      </c>
      <c r="T12" s="101">
        <f>FilteredProperties[[#This Row],[Harvested Forestland Acreage]]/FilteredProperties[[#This Row],[Forestland Acreage]]</f>
        <v>0.25627365316005979</v>
      </c>
    </row>
    <row r="13" spans="1:20" ht="16" x14ac:dyDescent="0.2">
      <c r="A13" s="92">
        <v>8</v>
      </c>
      <c r="B13" s="92" t="s">
        <v>94</v>
      </c>
      <c r="C13" s="92" t="s">
        <v>95</v>
      </c>
      <c r="D13" s="92" t="s">
        <v>139</v>
      </c>
      <c r="E13" s="92">
        <v>6433.3252094999898</v>
      </c>
      <c r="F13" s="92">
        <v>24.3499906172</v>
      </c>
      <c r="G13" s="92">
        <v>3415.3269453100002</v>
      </c>
      <c r="H13" s="92">
        <v>6.6125928714000004</v>
      </c>
      <c r="I13" s="92">
        <v>1986.84026943</v>
      </c>
      <c r="J13" s="92">
        <v>5433.1297982300002</v>
      </c>
      <c r="K13" s="101">
        <f>FilteredProperties[[#This Row],[Deciduous Forest Acreage]]/FilteredProperties[[#This Row],[Forestland Acreage]]</f>
        <v>4.4817612539153244E-3</v>
      </c>
      <c r="L13" s="101">
        <f>FilteredProperties[[#This Row],[Evergreen Forest Acreage]]/FilteredProperties[[#This Row],[Forestland Acreage]]</f>
        <v>0.62861132940770936</v>
      </c>
      <c r="M13" s="101">
        <f>FilteredProperties[[#This Row],[Mixed Forest Acreage]]/FilteredProperties[[#This Row],[Forestland Acreage]]</f>
        <v>1.2170872254062925E-3</v>
      </c>
      <c r="N13" s="101">
        <f>FilteredProperties[[#This Row],[Woody Wetlands Acreage]]/FilteredProperties[[#This Row],[Forestland Acreage]]</f>
        <v>0.36568982211271134</v>
      </c>
      <c r="O13" s="92">
        <v>0.72810747773999995</v>
      </c>
      <c r="P13" s="92">
        <v>503.95809037899897</v>
      </c>
      <c r="Q13" s="92">
        <v>4.4291304938499997E-2</v>
      </c>
      <c r="R13" s="92">
        <v>48.2160143117</v>
      </c>
      <c r="S13" s="92">
        <f>SUM(FilteredProperties[[#This Row],[Deciduous Forest Harvested Acreage]:[Woody Wetlands Harvested Acreage]])</f>
        <v>552.94650347337745</v>
      </c>
      <c r="T13" s="101">
        <f>FilteredProperties[[#This Row],[Harvested Forestland Acreage]]/FilteredProperties[[#This Row],[Forestland Acreage]]</f>
        <v>0.10177310758405143</v>
      </c>
    </row>
    <row r="14" spans="1:20" ht="16" x14ac:dyDescent="0.2">
      <c r="A14" s="92">
        <v>9</v>
      </c>
      <c r="B14" s="92" t="s">
        <v>122</v>
      </c>
      <c r="C14" s="92" t="s">
        <v>102</v>
      </c>
      <c r="D14" s="92" t="s">
        <v>103</v>
      </c>
      <c r="E14" s="92">
        <v>5390.8535250499899</v>
      </c>
      <c r="F14" s="92">
        <v>42.326171145700002</v>
      </c>
      <c r="G14" s="92">
        <v>1300.24957139</v>
      </c>
      <c r="H14" s="92">
        <v>87.740137713400003</v>
      </c>
      <c r="I14" s="92">
        <v>2155.1716584300002</v>
      </c>
      <c r="J14" s="92">
        <v>3585.4875386799899</v>
      </c>
      <c r="K14" s="101">
        <f>FilteredProperties[[#This Row],[Deciduous Forest Acreage]]/FilteredProperties[[#This Row],[Forestland Acreage]]</f>
        <v>1.1804857969547576E-2</v>
      </c>
      <c r="L14" s="101">
        <f>FilteredProperties[[#This Row],[Evergreen Forest Acreage]]/FilteredProperties[[#This Row],[Forestland Acreage]]</f>
        <v>0.36264233451183364</v>
      </c>
      <c r="M14" s="101">
        <f>FilteredProperties[[#This Row],[Mixed Forest Acreage]]/FilteredProperties[[#This Row],[Forestland Acreage]]</f>
        <v>2.4470908563163449E-2</v>
      </c>
      <c r="N14" s="101">
        <f>FilteredProperties[[#This Row],[Woody Wetlands Acreage]]/FilteredProperties[[#This Row],[Forestland Acreage]]</f>
        <v>0.60108189895520714</v>
      </c>
      <c r="O14" s="92">
        <v>1.68924030993</v>
      </c>
      <c r="P14" s="92">
        <v>90.208726324300002</v>
      </c>
      <c r="Q14" s="92">
        <v>10.3096882419</v>
      </c>
      <c r="R14" s="92">
        <v>15.075924768</v>
      </c>
      <c r="S14" s="92">
        <f>SUM(FilteredProperties[[#This Row],[Deciduous Forest Harvested Acreage]:[Woody Wetlands Harvested Acreage]])</f>
        <v>117.28357964413001</v>
      </c>
      <c r="T14" s="101">
        <f>FilteredProperties[[#This Row],[Harvested Forestland Acreage]]/FilteredProperties[[#This Row],[Forestland Acreage]]</f>
        <v>3.2710636525404964E-2</v>
      </c>
    </row>
    <row r="15" spans="1:20" x14ac:dyDescent="0.2">
      <c r="A15" s="92">
        <v>10</v>
      </c>
      <c r="B15" s="92"/>
      <c r="C15" s="92"/>
      <c r="D15" s="92"/>
      <c r="E15" s="92">
        <v>5960.3645686700002</v>
      </c>
      <c r="F15" s="92">
        <v>73.998545378299895</v>
      </c>
      <c r="G15" s="92">
        <v>3820.49832126</v>
      </c>
      <c r="H15" s="92">
        <v>163.56340447400001</v>
      </c>
      <c r="I15" s="92">
        <v>1608.58785714999</v>
      </c>
      <c r="J15" s="92">
        <v>5666.6481282599898</v>
      </c>
      <c r="K15" s="101">
        <f>FilteredProperties[[#This Row],[Deciduous Forest Acreage]]/FilteredProperties[[#This Row],[Forestland Acreage]]</f>
        <v>1.3058609552490779E-2</v>
      </c>
      <c r="L15" s="101">
        <f>FilteredProperties[[#This Row],[Evergreen Forest Acreage]]/FilteredProperties[[#This Row],[Forestland Acreage]]</f>
        <v>0.67420779176439327</v>
      </c>
      <c r="M15" s="101">
        <f>FilteredProperties[[#This Row],[Mixed Forest Acreage]]/FilteredProperties[[#This Row],[Forestland Acreage]]</f>
        <v>2.8864224630129637E-2</v>
      </c>
      <c r="N15" s="101">
        <f>FilteredProperties[[#This Row],[Woody Wetlands Acreage]]/FilteredProperties[[#This Row],[Forestland Acreage]]</f>
        <v>0.28386937405339224</v>
      </c>
      <c r="O15" s="92">
        <v>16.416859744700002</v>
      </c>
      <c r="P15" s="92">
        <v>2007.6793357900001</v>
      </c>
      <c r="Q15" s="92">
        <v>75.956387063099896</v>
      </c>
      <c r="R15" s="92">
        <v>254.48689251299899</v>
      </c>
      <c r="S15" s="92">
        <f>SUM(FilteredProperties[[#This Row],[Deciduous Forest Harvested Acreage]:[Woody Wetlands Harvested Acreage]])</f>
        <v>2354.5394751107992</v>
      </c>
      <c r="T15" s="101">
        <f>FilteredProperties[[#This Row],[Harvested Forestland Acreage]]/FilteredProperties[[#This Row],[Forestland Acreage]]</f>
        <v>0.41550832552466743</v>
      </c>
    </row>
    <row r="16" spans="1:20" ht="16" x14ac:dyDescent="0.2">
      <c r="A16" s="92">
        <v>11</v>
      </c>
      <c r="B16" s="92" t="s">
        <v>94</v>
      </c>
      <c r="C16" s="92" t="s">
        <v>95</v>
      </c>
      <c r="D16" s="92" t="s">
        <v>139</v>
      </c>
      <c r="E16" s="92">
        <v>7921.3407896400004</v>
      </c>
      <c r="F16" s="92">
        <v>215.981320928</v>
      </c>
      <c r="G16" s="92">
        <v>4445.4217266200003</v>
      </c>
      <c r="H16" s="92">
        <v>431.23692735399902</v>
      </c>
      <c r="I16" s="92">
        <v>2246.3605241300002</v>
      </c>
      <c r="J16" s="92">
        <v>7339.0004990300004</v>
      </c>
      <c r="K16" s="101">
        <f>FilteredProperties[[#This Row],[Deciduous Forest Acreage]]/FilteredProperties[[#This Row],[Forestland Acreage]]</f>
        <v>2.9429255517361849E-2</v>
      </c>
      <c r="L16" s="101">
        <f>FilteredProperties[[#This Row],[Evergreen Forest Acreage]]/FilteredProperties[[#This Row],[Forestland Acreage]]</f>
        <v>0.60572576977035963</v>
      </c>
      <c r="M16" s="101">
        <f>FilteredProperties[[#This Row],[Mixed Forest Acreage]]/FilteredProperties[[#This Row],[Forestland Acreage]]</f>
        <v>5.8759626383864651E-2</v>
      </c>
      <c r="N16" s="101">
        <f>FilteredProperties[[#This Row],[Woody Wetlands Acreage]]/FilteredProperties[[#This Row],[Forestland Acreage]]</f>
        <v>0.30608534832868628</v>
      </c>
      <c r="O16" s="92">
        <v>135.69899801700001</v>
      </c>
      <c r="P16" s="92">
        <v>1255.6837769799899</v>
      </c>
      <c r="Q16" s="92">
        <v>132.48547493999899</v>
      </c>
      <c r="R16" s="92">
        <v>194.12218817799899</v>
      </c>
      <c r="S16" s="92">
        <f>SUM(FilteredProperties[[#This Row],[Deciduous Forest Harvested Acreage]:[Woody Wetlands Harvested Acreage]])</f>
        <v>1717.9904381149881</v>
      </c>
      <c r="T16" s="101">
        <f>FilteredProperties[[#This Row],[Harvested Forestland Acreage]]/FilteredProperties[[#This Row],[Forestland Acreage]]</f>
        <v>0.23409051932099689</v>
      </c>
    </row>
    <row r="17" spans="1:20" x14ac:dyDescent="0.2">
      <c r="A17" s="92">
        <v>12</v>
      </c>
      <c r="B17" s="92"/>
      <c r="C17" s="92"/>
      <c r="D17" s="92"/>
      <c r="E17" s="92">
        <v>6165.0197405899899</v>
      </c>
      <c r="F17" s="92">
        <v>59.436444733199899</v>
      </c>
      <c r="G17" s="92">
        <v>3217.9883733199899</v>
      </c>
      <c r="H17" s="92">
        <v>144.096457896</v>
      </c>
      <c r="I17" s="92">
        <v>1715.0806643799899</v>
      </c>
      <c r="J17" s="92">
        <v>5136.6019403299897</v>
      </c>
      <c r="K17" s="101">
        <f>FilteredProperties[[#This Row],[Deciduous Forest Acreage]]/FilteredProperties[[#This Row],[Forestland Acreage]]</f>
        <v>1.1571160355357716E-2</v>
      </c>
      <c r="L17" s="101">
        <f>FilteredProperties[[#This Row],[Evergreen Forest Acreage]]/FilteredProperties[[#This Row],[Forestland Acreage]]</f>
        <v>0.62648194481530284</v>
      </c>
      <c r="M17" s="101">
        <f>FilteredProperties[[#This Row],[Mixed Forest Acreage]]/FilteredProperties[[#This Row],[Forestland Acreage]]</f>
        <v>2.8052876117307786E-2</v>
      </c>
      <c r="N17" s="101">
        <f>FilteredProperties[[#This Row],[Woody Wetlands Acreage]]/FilteredProperties[[#This Row],[Forestland Acreage]]</f>
        <v>0.33389401871187402</v>
      </c>
      <c r="O17" s="92">
        <v>24.395065270900002</v>
      </c>
      <c r="P17" s="92">
        <v>1922.1524096200001</v>
      </c>
      <c r="Q17" s="92">
        <v>85.425555109499896</v>
      </c>
      <c r="R17" s="92">
        <v>561.87700492800002</v>
      </c>
      <c r="S17" s="92">
        <f>SUM(FilteredProperties[[#This Row],[Deciduous Forest Harvested Acreage]:[Woody Wetlands Harvested Acreage]])</f>
        <v>2593.8500349284</v>
      </c>
      <c r="T17" s="101">
        <f>FilteredProperties[[#This Row],[Harvested Forestland Acreage]]/FilteredProperties[[#This Row],[Forestland Acreage]]</f>
        <v>0.50497392343424685</v>
      </c>
    </row>
    <row r="18" spans="1:20" ht="16" x14ac:dyDescent="0.2">
      <c r="A18" s="92">
        <v>13</v>
      </c>
      <c r="B18" s="92" t="s">
        <v>113</v>
      </c>
      <c r="C18" s="92" t="s">
        <v>102</v>
      </c>
      <c r="D18" s="92" t="s">
        <v>103</v>
      </c>
      <c r="E18" s="92">
        <v>8586.0071749399904</v>
      </c>
      <c r="F18" s="92">
        <v>4.3252607547700004</v>
      </c>
      <c r="G18" s="92">
        <v>2456.06510509999</v>
      </c>
      <c r="H18" s="92">
        <v>24.363875327599899</v>
      </c>
      <c r="I18" s="92">
        <v>4224.4041866999896</v>
      </c>
      <c r="J18" s="92">
        <v>6709.1584278800001</v>
      </c>
      <c r="K18" s="101">
        <f>FilteredProperties[[#This Row],[Deciduous Forest Acreage]]/FilteredProperties[[#This Row],[Forestland Acreage]]</f>
        <v>6.4468007444813344E-4</v>
      </c>
      <c r="L18" s="101">
        <f>FilteredProperties[[#This Row],[Evergreen Forest Acreage]]/FilteredProperties[[#This Row],[Forestland Acreage]]</f>
        <v>0.36607648060504544</v>
      </c>
      <c r="M18" s="101">
        <f>FilteredProperties[[#This Row],[Mixed Forest Acreage]]/FilteredProperties[[#This Row],[Forestland Acreage]]</f>
        <v>3.6314353863452502E-3</v>
      </c>
      <c r="N18" s="101">
        <f>FilteredProperties[[#This Row],[Woody Wetlands Acreage]]/FilteredProperties[[#This Row],[Forestland Acreage]]</f>
        <v>0.62964740393451135</v>
      </c>
      <c r="O18" s="92">
        <v>0</v>
      </c>
      <c r="P18" s="92">
        <v>373.12267701799902</v>
      </c>
      <c r="Q18" s="92">
        <v>5.92068949047</v>
      </c>
      <c r="R18" s="92">
        <v>237.720593196999</v>
      </c>
      <c r="S18" s="92">
        <f>SUM(FilteredProperties[[#This Row],[Deciduous Forest Harvested Acreage]:[Woody Wetlands Harvested Acreage]])</f>
        <v>616.7639597054681</v>
      </c>
      <c r="T18" s="101">
        <f>FilteredProperties[[#This Row],[Harvested Forestland Acreage]]/FilteredProperties[[#This Row],[Forestland Acreage]]</f>
        <v>9.1928662340495196E-2</v>
      </c>
    </row>
    <row r="19" spans="1:20" ht="16" x14ac:dyDescent="0.2">
      <c r="A19" s="92">
        <v>14</v>
      </c>
      <c r="B19" s="92" t="s">
        <v>127</v>
      </c>
      <c r="C19" s="92" t="s">
        <v>127</v>
      </c>
      <c r="D19" s="92" t="s">
        <v>103</v>
      </c>
      <c r="E19" s="92">
        <v>6679.04688652</v>
      </c>
      <c r="F19" s="92">
        <v>4.4478968664099998</v>
      </c>
      <c r="G19" s="92">
        <v>3944.0038543999899</v>
      </c>
      <c r="H19" s="92">
        <v>10.791886223700001</v>
      </c>
      <c r="I19" s="92">
        <v>1941.88953373</v>
      </c>
      <c r="J19" s="92">
        <v>5901.1331712199899</v>
      </c>
      <c r="K19" s="101">
        <f>FilteredProperties[[#This Row],[Deciduous Forest Acreage]]/FilteredProperties[[#This Row],[Forestland Acreage]]</f>
        <v>7.5373606006767162E-4</v>
      </c>
      <c r="L19" s="101">
        <f>FilteredProperties[[#This Row],[Evergreen Forest Acreage]]/FilteredProperties[[#This Row],[Forestland Acreage]]</f>
        <v>0.66834686490978024</v>
      </c>
      <c r="M19" s="101">
        <f>FilteredProperties[[#This Row],[Mixed Forest Acreage]]/FilteredProperties[[#This Row],[Forestland Acreage]]</f>
        <v>1.8287820170424835E-3</v>
      </c>
      <c r="N19" s="101">
        <f>FilteredProperties[[#This Row],[Woody Wetlands Acreage]]/FilteredProperties[[#This Row],[Forestland Acreage]]</f>
        <v>0.32907061701312823</v>
      </c>
      <c r="O19" s="92">
        <v>0</v>
      </c>
      <c r="P19" s="92">
        <v>2708.46202713</v>
      </c>
      <c r="Q19" s="92">
        <v>0.487532006036</v>
      </c>
      <c r="R19" s="92">
        <v>586.51510113100005</v>
      </c>
      <c r="S19" s="92">
        <f>SUM(FilteredProperties[[#This Row],[Deciduous Forest Harvested Acreage]:[Woody Wetlands Harvested Acreage]])</f>
        <v>3295.4646602670359</v>
      </c>
      <c r="T19" s="101">
        <f>FilteredProperties[[#This Row],[Harvested Forestland Acreage]]/FilteredProperties[[#This Row],[Forestland Acreage]]</f>
        <v>0.55844607546549185</v>
      </c>
    </row>
    <row r="20" spans="1:20" ht="16" x14ac:dyDescent="0.2">
      <c r="A20" s="92">
        <v>15</v>
      </c>
      <c r="B20" s="92" t="s">
        <v>128</v>
      </c>
      <c r="C20" s="92" t="s">
        <v>102</v>
      </c>
      <c r="D20" s="92" t="s">
        <v>103</v>
      </c>
      <c r="E20" s="92">
        <v>14897.8178041999</v>
      </c>
      <c r="F20" s="92">
        <v>66.530732887900001</v>
      </c>
      <c r="G20" s="92">
        <v>10070.209865500001</v>
      </c>
      <c r="H20" s="92">
        <v>28.3495033628</v>
      </c>
      <c r="I20" s="92">
        <v>2892.9123043599898</v>
      </c>
      <c r="J20" s="92">
        <v>13058.0024061</v>
      </c>
      <c r="K20" s="101">
        <f>FilteredProperties[[#This Row],[Deciduous Forest Acreage]]/FilteredProperties[[#This Row],[Forestland Acreage]]</f>
        <v>5.0950161302482531E-3</v>
      </c>
      <c r="L20" s="101">
        <f>FilteredProperties[[#This Row],[Evergreen Forest Acreage]]/FilteredProperties[[#This Row],[Forestland Acreage]]</f>
        <v>0.77119068846209871</v>
      </c>
      <c r="M20" s="101">
        <f>FilteredProperties[[#This Row],[Mixed Forest Acreage]]/FilteredProperties[[#This Row],[Forestland Acreage]]</f>
        <v>2.1710444278641447E-3</v>
      </c>
      <c r="N20" s="101">
        <f>FilteredProperties[[#This Row],[Woody Wetlands Acreage]]/FilteredProperties[[#This Row],[Forestland Acreage]]</f>
        <v>0.22154325098060756</v>
      </c>
      <c r="O20" s="92">
        <v>3.30819419465</v>
      </c>
      <c r="P20" s="92">
        <v>1259.70013382</v>
      </c>
      <c r="Q20" s="92">
        <v>1.8845961145700001</v>
      </c>
      <c r="R20" s="92">
        <v>349.58182892100001</v>
      </c>
      <c r="S20" s="92">
        <f>SUM(FilteredProperties[[#This Row],[Deciduous Forest Harvested Acreage]:[Woody Wetlands Harvested Acreage]])</f>
        <v>1614.47475305022</v>
      </c>
      <c r="T20" s="101">
        <f>FilteredProperties[[#This Row],[Harvested Forestland Acreage]]/FilteredProperties[[#This Row],[Forestland Acreage]]</f>
        <v>0.12363872381399039</v>
      </c>
    </row>
    <row r="21" spans="1:20" ht="16" x14ac:dyDescent="0.2">
      <c r="A21" s="92">
        <v>16</v>
      </c>
      <c r="B21" s="92" t="s">
        <v>94</v>
      </c>
      <c r="C21" s="92" t="s">
        <v>95</v>
      </c>
      <c r="D21" s="92" t="s">
        <v>139</v>
      </c>
      <c r="E21" s="92">
        <v>10459.383680700001</v>
      </c>
      <c r="F21" s="92">
        <v>96.6943660548</v>
      </c>
      <c r="G21" s="92">
        <v>4619.3779205399896</v>
      </c>
      <c r="H21" s="92">
        <v>1.24618524859</v>
      </c>
      <c r="I21" s="92">
        <v>5179.1476864899896</v>
      </c>
      <c r="J21" s="92">
        <v>9896.4661583300003</v>
      </c>
      <c r="K21" s="101">
        <f>FilteredProperties[[#This Row],[Deciduous Forest Acreage]]/FilteredProperties[[#This Row],[Forestland Acreage]]</f>
        <v>9.7705953324976457E-3</v>
      </c>
      <c r="L21" s="101">
        <f>FilteredProperties[[#This Row],[Evergreen Forest Acreage]]/FilteredProperties[[#This Row],[Forestland Acreage]]</f>
        <v>0.46677044579713856</v>
      </c>
      <c r="M21" s="101">
        <f>FilteredProperties[[#This Row],[Mixed Forest Acreage]]/FilteredProperties[[#This Row],[Forestland Acreage]]</f>
        <v>1.2592224624959362E-4</v>
      </c>
      <c r="N21" s="101">
        <f>FilteredProperties[[#This Row],[Woody Wetlands Acreage]]/FilteredProperties[[#This Row],[Forestland Acreage]]</f>
        <v>0.52333303662445463</v>
      </c>
      <c r="O21" s="92">
        <v>5.4294213200200003</v>
      </c>
      <c r="P21" s="92">
        <v>1121.75966650999</v>
      </c>
      <c r="Q21" s="92">
        <v>0.345813143539</v>
      </c>
      <c r="R21" s="92">
        <v>907.95153194099896</v>
      </c>
      <c r="S21" s="92">
        <f>SUM(FilteredProperties[[#This Row],[Deciduous Forest Harvested Acreage]:[Woody Wetlands Harvested Acreage]])</f>
        <v>2035.486432914548</v>
      </c>
      <c r="T21" s="101">
        <f>FilteredProperties[[#This Row],[Harvested Forestland Acreage]]/FilteredProperties[[#This Row],[Forestland Acreage]]</f>
        <v>0.20567810775579212</v>
      </c>
    </row>
    <row r="22" spans="1:20" ht="16" x14ac:dyDescent="0.2">
      <c r="A22" s="92">
        <v>17</v>
      </c>
      <c r="B22" s="92" t="s">
        <v>117</v>
      </c>
      <c r="C22" s="92" t="s">
        <v>102</v>
      </c>
      <c r="D22" s="92" t="s">
        <v>103</v>
      </c>
      <c r="E22" s="92">
        <v>6627.7672072799896</v>
      </c>
      <c r="F22" s="92">
        <v>35.561748048699897</v>
      </c>
      <c r="G22" s="92">
        <v>2173.4527688600001</v>
      </c>
      <c r="H22" s="92">
        <v>60.169344151200001</v>
      </c>
      <c r="I22" s="92">
        <v>3549.5197563800002</v>
      </c>
      <c r="J22" s="92">
        <v>5818.70361744</v>
      </c>
      <c r="K22" s="101">
        <f>FilteredProperties[[#This Row],[Deciduous Forest Acreage]]/FilteredProperties[[#This Row],[Forestland Acreage]]</f>
        <v>6.1116273291722777E-3</v>
      </c>
      <c r="L22" s="101">
        <f>FilteredProperties[[#This Row],[Evergreen Forest Acreage]]/FilteredProperties[[#This Row],[Forestland Acreage]]</f>
        <v>0.37352869500788105</v>
      </c>
      <c r="M22" s="101">
        <f>FilteredProperties[[#This Row],[Mixed Forest Acreage]]/FilteredProperties[[#This Row],[Forestland Acreage]]</f>
        <v>1.0340678630005928E-2</v>
      </c>
      <c r="N22" s="101">
        <f>FilteredProperties[[#This Row],[Woody Wetlands Acreage]]/FilteredProperties[[#This Row],[Forestland Acreage]]</f>
        <v>0.61001899903292356</v>
      </c>
      <c r="O22" s="92">
        <v>1.90308678344</v>
      </c>
      <c r="P22" s="92">
        <v>149.053168438</v>
      </c>
      <c r="Q22" s="92">
        <v>0</v>
      </c>
      <c r="R22" s="92">
        <v>35.892399879499898</v>
      </c>
      <c r="S22" s="92">
        <f>SUM(FilteredProperties[[#This Row],[Deciduous Forest Harvested Acreage]:[Woody Wetlands Harvested Acreage]])</f>
        <v>186.84865510093988</v>
      </c>
      <c r="T22" s="101">
        <f>FilteredProperties[[#This Row],[Harvested Forestland Acreage]]/FilteredProperties[[#This Row],[Forestland Acreage]]</f>
        <v>3.2111732678892814E-2</v>
      </c>
    </row>
    <row r="23" spans="1:20" ht="16" x14ac:dyDescent="0.2">
      <c r="A23" s="92">
        <v>18</v>
      </c>
      <c r="B23" s="92" t="s">
        <v>118</v>
      </c>
      <c r="C23" s="92" t="s">
        <v>102</v>
      </c>
      <c r="D23" s="92" t="s">
        <v>103</v>
      </c>
      <c r="E23" s="92">
        <v>6948.2224512299899</v>
      </c>
      <c r="F23" s="92">
        <v>23.6997597646</v>
      </c>
      <c r="G23" s="92">
        <v>5894.4899783800001</v>
      </c>
      <c r="H23" s="92">
        <v>219.044990697999</v>
      </c>
      <c r="I23" s="92">
        <v>370.313449461</v>
      </c>
      <c r="J23" s="92">
        <v>6507.5481782999896</v>
      </c>
      <c r="K23" s="101">
        <f>FilteredProperties[[#This Row],[Deciduous Forest Acreage]]/FilteredProperties[[#This Row],[Forestland Acreage]]</f>
        <v>3.6418877148891499E-3</v>
      </c>
      <c r="L23" s="101">
        <f>FilteredProperties[[#This Row],[Evergreen Forest Acreage]]/FilteredProperties[[#This Row],[Forestland Acreage]]</f>
        <v>0.90579275279677718</v>
      </c>
      <c r="M23" s="101">
        <f>FilteredProperties[[#This Row],[Mixed Forest Acreage]]/FilteredProperties[[#This Row],[Forestland Acreage]]</f>
        <v>3.3660141223145208E-2</v>
      </c>
      <c r="N23" s="101">
        <f>FilteredProperties[[#This Row],[Woody Wetlands Acreage]]/FilteredProperties[[#This Row],[Forestland Acreage]]</f>
        <v>5.6905218265743129E-2</v>
      </c>
      <c r="O23" s="92">
        <v>5.3451448474500003</v>
      </c>
      <c r="P23" s="92">
        <v>2890.9482111100001</v>
      </c>
      <c r="Q23" s="92">
        <v>84.781284906400003</v>
      </c>
      <c r="R23" s="92">
        <v>130.336763273999</v>
      </c>
      <c r="S23" s="92">
        <f>SUM(FilteredProperties[[#This Row],[Deciduous Forest Harvested Acreage]:[Woody Wetlands Harvested Acreage]])</f>
        <v>3111.4114041378489</v>
      </c>
      <c r="T23" s="101">
        <f>FilteredProperties[[#This Row],[Harvested Forestland Acreage]]/FilteredProperties[[#This Row],[Forestland Acreage]]</f>
        <v>0.47812345277951729</v>
      </c>
    </row>
    <row r="24" spans="1:20" x14ac:dyDescent="0.2">
      <c r="A24" s="92">
        <v>19</v>
      </c>
      <c r="B24" s="92"/>
      <c r="C24" s="92"/>
      <c r="D24" s="92"/>
      <c r="E24" s="92">
        <v>5785.4622764899896</v>
      </c>
      <c r="F24" s="92">
        <v>35.1926950058999</v>
      </c>
      <c r="G24" s="92">
        <v>3123.5147680999899</v>
      </c>
      <c r="H24" s="92">
        <v>377.70263181000001</v>
      </c>
      <c r="I24" s="92">
        <v>1504.1515787200001</v>
      </c>
      <c r="J24" s="92">
        <v>5040.5616736399897</v>
      </c>
      <c r="K24" s="101">
        <f>FilteredProperties[[#This Row],[Deciduous Forest Acreage]]/FilteredProperties[[#This Row],[Forestland Acreage]]</f>
        <v>6.9818994954357651E-3</v>
      </c>
      <c r="L24" s="101">
        <f>FilteredProperties[[#This Row],[Evergreen Forest Acreage]]/FilteredProperties[[#This Row],[Forestland Acreage]]</f>
        <v>0.61967593501229312</v>
      </c>
      <c r="M24" s="101">
        <f>FilteredProperties[[#This Row],[Mixed Forest Acreage]]/FilteredProperties[[#This Row],[Forestland Acreage]]</f>
        <v>7.4932647642270769E-2</v>
      </c>
      <c r="N24" s="101">
        <f>FilteredProperties[[#This Row],[Woody Wetlands Acreage]]/FilteredProperties[[#This Row],[Forestland Acreage]]</f>
        <v>0.29840951784918696</v>
      </c>
      <c r="O24" s="92">
        <v>3.56098598651</v>
      </c>
      <c r="P24" s="92">
        <v>1441.96738931</v>
      </c>
      <c r="Q24" s="92">
        <v>56.257681629399897</v>
      </c>
      <c r="R24" s="92">
        <v>101.088277429</v>
      </c>
      <c r="S24" s="92">
        <f>SUM(FilteredProperties[[#This Row],[Deciduous Forest Harvested Acreage]:[Woody Wetlands Harvested Acreage]])</f>
        <v>1602.8743343549102</v>
      </c>
      <c r="T24" s="101">
        <f>FilteredProperties[[#This Row],[Harvested Forestland Acreage]]/FilteredProperties[[#This Row],[Forestland Acreage]]</f>
        <v>0.31799518350053457</v>
      </c>
    </row>
    <row r="25" spans="1:20" ht="16" x14ac:dyDescent="0.2">
      <c r="A25" s="92">
        <v>20</v>
      </c>
      <c r="B25" s="92" t="s">
        <v>109</v>
      </c>
      <c r="C25" s="92" t="s">
        <v>102</v>
      </c>
      <c r="D25" s="92" t="s">
        <v>103</v>
      </c>
      <c r="E25" s="92">
        <v>5324.5944108100002</v>
      </c>
      <c r="F25" s="92">
        <v>213.169917556999</v>
      </c>
      <c r="G25" s="92">
        <v>2121.5704878299898</v>
      </c>
      <c r="H25" s="92">
        <v>0.22239484332699999</v>
      </c>
      <c r="I25" s="92">
        <v>405.25656990200002</v>
      </c>
      <c r="J25" s="92">
        <v>2740.2193701299898</v>
      </c>
      <c r="K25" s="101">
        <f>FilteredProperties[[#This Row],[Deciduous Forest Acreage]]/FilteredProperties[[#This Row],[Forestland Acreage]]</f>
        <v>7.779301171310482E-2</v>
      </c>
      <c r="L25" s="101">
        <f>FilteredProperties[[#This Row],[Evergreen Forest Acreage]]/FilteredProperties[[#This Row],[Forestland Acreage]]</f>
        <v>0.77423381170002725</v>
      </c>
      <c r="M25" s="101">
        <f>FilteredProperties[[#This Row],[Mixed Forest Acreage]]/FilteredProperties[[#This Row],[Forestland Acreage]]</f>
        <v>8.1159503414666425E-5</v>
      </c>
      <c r="N25" s="101">
        <f>FilteredProperties[[#This Row],[Woody Wetlands Acreage]]/FilteredProperties[[#This Row],[Forestland Acreage]]</f>
        <v>0.14789201708430211</v>
      </c>
      <c r="O25" s="92">
        <v>46.561200366599898</v>
      </c>
      <c r="P25" s="92">
        <v>222.79064513200001</v>
      </c>
      <c r="Q25" s="92">
        <v>0</v>
      </c>
      <c r="R25" s="92">
        <v>14.3360996764</v>
      </c>
      <c r="S25" s="92">
        <f>SUM(FilteredProperties[[#This Row],[Deciduous Forest Harvested Acreage]:[Woody Wetlands Harvested Acreage]])</f>
        <v>283.68794517499992</v>
      </c>
      <c r="T25" s="101">
        <f>FilteredProperties[[#This Row],[Harvested Forestland Acreage]]/FilteredProperties[[#This Row],[Forestland Acreage]]</f>
        <v>0.10352745778946246</v>
      </c>
    </row>
    <row r="26" spans="1:20" ht="16" x14ac:dyDescent="0.2">
      <c r="A26" s="92">
        <v>21</v>
      </c>
      <c r="B26" s="92" t="s">
        <v>127</v>
      </c>
      <c r="C26" s="92" t="s">
        <v>127</v>
      </c>
      <c r="D26" s="92" t="s">
        <v>103</v>
      </c>
      <c r="E26" s="92">
        <v>10198.8148990999</v>
      </c>
      <c r="F26" s="92">
        <v>12.7115375311999</v>
      </c>
      <c r="G26" s="92">
        <v>7101.7113715200003</v>
      </c>
      <c r="H26" s="92">
        <v>13.4966011241</v>
      </c>
      <c r="I26" s="92">
        <v>2522.9664453</v>
      </c>
      <c r="J26" s="92">
        <v>9650.8859554800001</v>
      </c>
      <c r="K26" s="101">
        <f>FilteredProperties[[#This Row],[Deciduous Forest Acreage]]/FilteredProperties[[#This Row],[Forestland Acreage]]</f>
        <v>1.3171368504237676E-3</v>
      </c>
      <c r="L26" s="101">
        <f>FilteredProperties[[#This Row],[Evergreen Forest Acreage]]/FilteredProperties[[#This Row],[Forestland Acreage]]</f>
        <v>0.73586108097023795</v>
      </c>
      <c r="M26" s="101">
        <f>FilteredProperties[[#This Row],[Mixed Forest Acreage]]/FilteredProperties[[#This Row],[Forestland Acreage]]</f>
        <v>1.398483122312342E-3</v>
      </c>
      <c r="N26" s="101">
        <f>FilteredProperties[[#This Row],[Woody Wetlands Acreage]]/FilteredProperties[[#This Row],[Forestland Acreage]]</f>
        <v>0.26142329905653899</v>
      </c>
      <c r="O26" s="92">
        <v>1.6562399175099999E-3</v>
      </c>
      <c r="P26" s="92">
        <v>306.16668209800002</v>
      </c>
      <c r="Q26" s="92">
        <v>0</v>
      </c>
      <c r="R26" s="92">
        <v>30.1314961819999</v>
      </c>
      <c r="S26" s="92">
        <f>SUM(FilteredProperties[[#This Row],[Deciduous Forest Harvested Acreage]:[Woody Wetlands Harvested Acreage]])</f>
        <v>336.29983451991745</v>
      </c>
      <c r="T26" s="101">
        <f>FilteredProperties[[#This Row],[Harvested Forestland Acreage]]/FilteredProperties[[#This Row],[Forestland Acreage]]</f>
        <v>3.4846524564820756E-2</v>
      </c>
    </row>
    <row r="27" spans="1:20" ht="16" x14ac:dyDescent="0.2">
      <c r="A27" s="92">
        <v>22</v>
      </c>
      <c r="B27" s="92" t="s">
        <v>127</v>
      </c>
      <c r="C27" s="92" t="s">
        <v>127</v>
      </c>
      <c r="D27" s="92" t="s">
        <v>103</v>
      </c>
      <c r="E27" s="92">
        <v>12920.235373899901</v>
      </c>
      <c r="F27" s="92">
        <v>29.0997382262</v>
      </c>
      <c r="G27" s="92">
        <v>8535.7924305399902</v>
      </c>
      <c r="H27" s="92">
        <v>18.013982309100001</v>
      </c>
      <c r="I27" s="92">
        <v>3067.4923761800001</v>
      </c>
      <c r="J27" s="92">
        <v>11650.3985272999</v>
      </c>
      <c r="K27" s="101">
        <f>FilteredProperties[[#This Row],[Deciduous Forest Acreage]]/FilteredProperties[[#This Row],[Forestland Acreage]]</f>
        <v>2.4977461636193628E-3</v>
      </c>
      <c r="L27" s="101">
        <f>FilteredProperties[[#This Row],[Evergreen Forest Acreage]]/FilteredProperties[[#This Row],[Forestland Acreage]]</f>
        <v>0.73266098241518685</v>
      </c>
      <c r="M27" s="101">
        <f>FilteredProperties[[#This Row],[Mixed Forest Acreage]]/FilteredProperties[[#This Row],[Forestland Acreage]]</f>
        <v>1.546211682535029E-3</v>
      </c>
      <c r="N27" s="101">
        <f>FilteredProperties[[#This Row],[Woody Wetlands Acreage]]/FilteredProperties[[#This Row],[Forestland Acreage]]</f>
        <v>0.26329505973482981</v>
      </c>
      <c r="O27" s="92">
        <v>0</v>
      </c>
      <c r="P27" s="92">
        <v>351.14252084700001</v>
      </c>
      <c r="Q27" s="92">
        <v>0</v>
      </c>
      <c r="R27" s="92">
        <v>55.402714862800003</v>
      </c>
      <c r="S27" s="92">
        <f>SUM(FilteredProperties[[#This Row],[Deciduous Forest Harvested Acreage]:[Woody Wetlands Harvested Acreage]])</f>
        <v>406.54523570980001</v>
      </c>
      <c r="T27" s="101">
        <f>FilteredProperties[[#This Row],[Harvested Forestland Acreage]]/FilteredProperties[[#This Row],[Forestland Acreage]]</f>
        <v>3.4895393042320338E-2</v>
      </c>
    </row>
    <row r="28" spans="1:20" ht="16" x14ac:dyDescent="0.2">
      <c r="A28" s="92">
        <v>23</v>
      </c>
      <c r="B28" s="92" t="s">
        <v>113</v>
      </c>
      <c r="C28" s="92" t="s">
        <v>102</v>
      </c>
      <c r="D28" s="92" t="s">
        <v>103</v>
      </c>
      <c r="E28" s="92">
        <v>6604.6953879499897</v>
      </c>
      <c r="F28" s="92">
        <v>25.297014602000001</v>
      </c>
      <c r="G28" s="92">
        <v>4258.2257418400004</v>
      </c>
      <c r="H28" s="92">
        <v>1.7791587465900001</v>
      </c>
      <c r="I28" s="92">
        <v>906.56192351699895</v>
      </c>
      <c r="J28" s="92">
        <v>5191.86383870999</v>
      </c>
      <c r="K28" s="101">
        <f>FilteredProperties[[#This Row],[Deciduous Forest Acreage]]/FilteredProperties[[#This Row],[Forestland Acreage]]</f>
        <v>4.8724341369255726E-3</v>
      </c>
      <c r="L28" s="101">
        <f>FilteredProperties[[#This Row],[Evergreen Forest Acreage]]/FilteredProperties[[#This Row],[Forestland Acreage]]</f>
        <v>0.82017284623127396</v>
      </c>
      <c r="M28" s="101">
        <f>FilteredProperties[[#This Row],[Mixed Forest Acreage]]/FilteredProperties[[#This Row],[Forestland Acreage]]</f>
        <v>3.4268208910348915E-4</v>
      </c>
      <c r="N28" s="101">
        <f>FilteredProperties[[#This Row],[Woody Wetlands Acreage]]/FilteredProperties[[#This Row],[Forestland Acreage]]</f>
        <v>0.17461203754184937</v>
      </c>
      <c r="O28" s="92">
        <v>2.9310745997500001</v>
      </c>
      <c r="P28" s="92">
        <v>803.98227337100002</v>
      </c>
      <c r="Q28" s="92">
        <v>9.4672307358500005E-2</v>
      </c>
      <c r="R28" s="92">
        <v>94.721281756300002</v>
      </c>
      <c r="S28" s="92">
        <f>SUM(FilteredProperties[[#This Row],[Deciduous Forest Harvested Acreage]:[Woody Wetlands Harvested Acreage]])</f>
        <v>901.72930203440842</v>
      </c>
      <c r="T28" s="101">
        <f>FilteredProperties[[#This Row],[Harvested Forestland Acreage]]/FilteredProperties[[#This Row],[Forestland Acreage]]</f>
        <v>0.17368123087343118</v>
      </c>
    </row>
    <row r="29" spans="1:20" ht="16" x14ac:dyDescent="0.2">
      <c r="A29" s="92">
        <v>24</v>
      </c>
      <c r="B29" s="92" t="s">
        <v>113</v>
      </c>
      <c r="C29" s="92" t="s">
        <v>102</v>
      </c>
      <c r="D29" s="92" t="s">
        <v>103</v>
      </c>
      <c r="E29" s="92">
        <v>11662.8251509</v>
      </c>
      <c r="F29" s="92">
        <v>26.5941087407999</v>
      </c>
      <c r="G29" s="92">
        <v>9023.9821774800002</v>
      </c>
      <c r="H29" s="92">
        <v>5.0799547444300002</v>
      </c>
      <c r="I29" s="92">
        <v>1594.6592548599899</v>
      </c>
      <c r="J29" s="92">
        <v>10650.3154957999</v>
      </c>
      <c r="K29" s="101">
        <f>FilteredProperties[[#This Row],[Deciduous Forest Acreage]]/FilteredProperties[[#This Row],[Forestland Acreage]]</f>
        <v>2.4970254403531666E-3</v>
      </c>
      <c r="L29" s="101">
        <f>FilteredProperties[[#This Row],[Evergreen Forest Acreage]]/FilteredProperties[[#This Row],[Forestland Acreage]]</f>
        <v>0.84729716983865255</v>
      </c>
      <c r="M29" s="101">
        <f>FilteredProperties[[#This Row],[Mixed Forest Acreage]]/FilteredProperties[[#This Row],[Forestland Acreage]]</f>
        <v>4.7697692584161957E-4</v>
      </c>
      <c r="N29" s="101">
        <f>FilteredProperties[[#This Row],[Woody Wetlands Acreage]]/FilteredProperties[[#This Row],[Forestland Acreage]]</f>
        <v>0.14972882779753013</v>
      </c>
      <c r="O29" s="92">
        <v>5.3513899472600004</v>
      </c>
      <c r="P29" s="92">
        <v>2536.9273382599899</v>
      </c>
      <c r="Q29" s="92">
        <v>1.0039096842699999</v>
      </c>
      <c r="R29" s="92">
        <v>151.955939473</v>
      </c>
      <c r="S29" s="92">
        <f>SUM(FilteredProperties[[#This Row],[Deciduous Forest Harvested Acreage]:[Woody Wetlands Harvested Acreage]])</f>
        <v>2695.2385773645201</v>
      </c>
      <c r="T29" s="101">
        <f>FilteredProperties[[#This Row],[Harvested Forestland Acreage]]/FilteredProperties[[#This Row],[Forestland Acreage]]</f>
        <v>0.25306654797479239</v>
      </c>
    </row>
    <row r="30" spans="1:20" ht="16" x14ac:dyDescent="0.2">
      <c r="A30" s="92">
        <v>25</v>
      </c>
      <c r="B30" s="92" t="s">
        <v>113</v>
      </c>
      <c r="C30" s="92" t="s">
        <v>102</v>
      </c>
      <c r="D30" s="92" t="s">
        <v>103</v>
      </c>
      <c r="E30" s="92">
        <v>7186.9729823400003</v>
      </c>
      <c r="F30" s="92">
        <v>19.098845511899899</v>
      </c>
      <c r="G30" s="92">
        <v>5000.1346256999896</v>
      </c>
      <c r="H30" s="92">
        <v>0</v>
      </c>
      <c r="I30" s="92">
        <v>1610.82832293</v>
      </c>
      <c r="J30" s="92">
        <v>6630.0617941399896</v>
      </c>
      <c r="K30" s="101">
        <f>FilteredProperties[[#This Row],[Deciduous Forest Acreage]]/FilteredProperties[[#This Row],[Forestland Acreage]]</f>
        <v>2.8806436659128127E-3</v>
      </c>
      <c r="L30" s="101">
        <f>FilteredProperties[[#This Row],[Evergreen Forest Acreage]]/FilteredProperties[[#This Row],[Forestland Acreage]]</f>
        <v>0.75416108943650895</v>
      </c>
      <c r="M30" s="101">
        <f>FilteredProperties[[#This Row],[Mixed Forest Acreage]]/FilteredProperties[[#This Row],[Forestland Acreage]]</f>
        <v>0</v>
      </c>
      <c r="N30" s="101">
        <f>FilteredProperties[[#This Row],[Woody Wetlands Acreage]]/FilteredProperties[[#This Row],[Forestland Acreage]]</f>
        <v>0.24295826689786482</v>
      </c>
      <c r="O30" s="92">
        <v>0.99756507457599997</v>
      </c>
      <c r="P30" s="92">
        <v>520.97958804699897</v>
      </c>
      <c r="Q30" s="92">
        <v>0</v>
      </c>
      <c r="R30" s="92">
        <v>49.729275487300001</v>
      </c>
      <c r="S30" s="92">
        <f>SUM(FilteredProperties[[#This Row],[Deciduous Forest Harvested Acreage]:[Woody Wetlands Harvested Acreage]])</f>
        <v>571.70642860887494</v>
      </c>
      <c r="T30" s="101">
        <f>FilteredProperties[[#This Row],[Harvested Forestland Acreage]]/FilteredProperties[[#This Row],[Forestland Acreage]]</f>
        <v>8.6229426868114606E-2</v>
      </c>
    </row>
    <row r="31" spans="1:20" ht="16" x14ac:dyDescent="0.2">
      <c r="A31" s="92">
        <v>26</v>
      </c>
      <c r="B31" s="92" t="s">
        <v>127</v>
      </c>
      <c r="C31" s="92" t="s">
        <v>127</v>
      </c>
      <c r="D31" s="92" t="s">
        <v>103</v>
      </c>
      <c r="E31" s="92">
        <v>10754.1403188</v>
      </c>
      <c r="F31" s="92">
        <v>15.5793484285999</v>
      </c>
      <c r="G31" s="92">
        <v>4618.9429497000001</v>
      </c>
      <c r="H31" s="92">
        <v>23.2586792359999</v>
      </c>
      <c r="I31" s="92">
        <v>5549.35721904</v>
      </c>
      <c r="J31" s="92">
        <v>10207.138196399899</v>
      </c>
      <c r="K31" s="101">
        <f>FilteredProperties[[#This Row],[Deciduous Forest Acreage]]/FilteredProperties[[#This Row],[Forestland Acreage]]</f>
        <v>1.5263189474690176E-3</v>
      </c>
      <c r="L31" s="101">
        <f>FilteredProperties[[#This Row],[Evergreen Forest Acreage]]/FilteredProperties[[#This Row],[Forestland Acreage]]</f>
        <v>0.45252085950292326</v>
      </c>
      <c r="M31" s="101">
        <f>FilteredProperties[[#This Row],[Mixed Forest Acreage]]/FilteredProperties[[#This Row],[Forestland Acreage]]</f>
        <v>2.27866800551435E-3</v>
      </c>
      <c r="N31" s="101">
        <f>FilteredProperties[[#This Row],[Woody Wetlands Acreage]]/FilteredProperties[[#This Row],[Forestland Acreage]]</f>
        <v>0.54367415354455395</v>
      </c>
      <c r="O31" s="92">
        <v>3.1619781983799999</v>
      </c>
      <c r="P31" s="92">
        <v>195.40987164500001</v>
      </c>
      <c r="Q31" s="92">
        <v>0.445582293056</v>
      </c>
      <c r="R31" s="92">
        <v>191.382059583</v>
      </c>
      <c r="S31" s="92">
        <f>SUM(FilteredProperties[[#This Row],[Deciduous Forest Harvested Acreage]:[Woody Wetlands Harvested Acreage]])</f>
        <v>390.39949171943601</v>
      </c>
      <c r="T31" s="101">
        <f>FilteredProperties[[#This Row],[Harvested Forestland Acreage]]/FilteredProperties[[#This Row],[Forestland Acreage]]</f>
        <v>3.8247693350241065E-2</v>
      </c>
    </row>
    <row r="32" spans="1:20" ht="16" x14ac:dyDescent="0.2">
      <c r="A32" s="92">
        <v>27</v>
      </c>
      <c r="B32" s="92" t="s">
        <v>94</v>
      </c>
      <c r="C32" s="92" t="s">
        <v>95</v>
      </c>
      <c r="D32" s="92" t="s">
        <v>139</v>
      </c>
      <c r="E32" s="92">
        <v>9083.7117427299909</v>
      </c>
      <c r="F32" s="92">
        <v>38.084325162699898</v>
      </c>
      <c r="G32" s="92">
        <v>4728.5313151</v>
      </c>
      <c r="H32" s="92">
        <v>2.0015535898999999</v>
      </c>
      <c r="I32" s="92">
        <v>1952.4212282399899</v>
      </c>
      <c r="J32" s="92">
        <v>6721.0384220899896</v>
      </c>
      <c r="K32" s="101">
        <f>FilteredProperties[[#This Row],[Deciduous Forest Acreage]]/FilteredProperties[[#This Row],[Forestland Acreage]]</f>
        <v>5.6664346743694272E-3</v>
      </c>
      <c r="L32" s="101">
        <f>FilteredProperties[[#This Row],[Evergreen Forest Acreage]]/FilteredProperties[[#This Row],[Forestland Acreage]]</f>
        <v>0.70354177705022036</v>
      </c>
      <c r="M32" s="101">
        <f>FilteredProperties[[#This Row],[Mixed Forest Acreage]]/FilteredProperties[[#This Row],[Forestland Acreage]]</f>
        <v>2.9780421777109736E-4</v>
      </c>
      <c r="N32" s="101">
        <f>FilteredProperties[[#This Row],[Woody Wetlands Acreage]]/FilteredProperties[[#This Row],[Forestland Acreage]]</f>
        <v>0.29049398405802601</v>
      </c>
      <c r="O32" s="92">
        <v>2.58765669775</v>
      </c>
      <c r="P32" s="92">
        <v>1169.81268954999</v>
      </c>
      <c r="Q32" s="92">
        <v>0</v>
      </c>
      <c r="R32" s="92">
        <v>159.77475559800001</v>
      </c>
      <c r="S32" s="92">
        <f>SUM(FilteredProperties[[#This Row],[Deciduous Forest Harvested Acreage]:[Woody Wetlands Harvested Acreage]])</f>
        <v>1332.1751018457398</v>
      </c>
      <c r="T32" s="101">
        <f>FilteredProperties[[#This Row],[Harvested Forestland Acreage]]/FilteredProperties[[#This Row],[Forestland Acreage]]</f>
        <v>0.19820971376495772</v>
      </c>
    </row>
    <row r="33" spans="1:20" ht="16" x14ac:dyDescent="0.2">
      <c r="A33" s="92">
        <v>28</v>
      </c>
      <c r="B33" s="92" t="s">
        <v>129</v>
      </c>
      <c r="C33" s="92" t="s">
        <v>102</v>
      </c>
      <c r="D33" s="92" t="s">
        <v>103</v>
      </c>
      <c r="E33" s="92">
        <v>7502.4408222900001</v>
      </c>
      <c r="F33" s="92">
        <v>59.509727933199898</v>
      </c>
      <c r="G33" s="92">
        <v>1791.2153886000001</v>
      </c>
      <c r="H33" s="92">
        <v>35.2280702256</v>
      </c>
      <c r="I33" s="92">
        <v>4346.4611637400003</v>
      </c>
      <c r="J33" s="92">
        <v>6232.4143505000002</v>
      </c>
      <c r="K33" s="101">
        <f>FilteredProperties[[#This Row],[Deciduous Forest Acreage]]/FilteredProperties[[#This Row],[Forestland Acreage]]</f>
        <v>9.5484229042675384E-3</v>
      </c>
      <c r="L33" s="101">
        <f>FilteredProperties[[#This Row],[Evergreen Forest Acreage]]/FilteredProperties[[#This Row],[Forestland Acreage]]</f>
        <v>0.28740312948806085</v>
      </c>
      <c r="M33" s="101">
        <f>FilteredProperties[[#This Row],[Mixed Forest Acreage]]/FilteredProperties[[#This Row],[Forestland Acreage]]</f>
        <v>5.6523954031993716E-3</v>
      </c>
      <c r="N33" s="101">
        <f>FilteredProperties[[#This Row],[Woody Wetlands Acreage]]/FilteredProperties[[#This Row],[Forestland Acreage]]</f>
        <v>0.69739605220427969</v>
      </c>
      <c r="O33" s="92">
        <v>35.091007534100001</v>
      </c>
      <c r="P33" s="92">
        <v>506.73903140700003</v>
      </c>
      <c r="Q33" s="92">
        <v>3.1064371238400001</v>
      </c>
      <c r="R33" s="92">
        <v>1179.01382261</v>
      </c>
      <c r="S33" s="92">
        <f>SUM(FilteredProperties[[#This Row],[Deciduous Forest Harvested Acreage]:[Woody Wetlands Harvested Acreage]])</f>
        <v>1723.9502986749401</v>
      </c>
      <c r="T33" s="101">
        <f>FilteredProperties[[#This Row],[Harvested Forestland Acreage]]/FilteredProperties[[#This Row],[Forestland Acreage]]</f>
        <v>0.27661034740680146</v>
      </c>
    </row>
    <row r="34" spans="1:20" ht="16" x14ac:dyDescent="0.2">
      <c r="A34" s="92">
        <v>29</v>
      </c>
      <c r="B34" s="92" t="s">
        <v>127</v>
      </c>
      <c r="C34" s="92" t="s">
        <v>127</v>
      </c>
      <c r="D34" s="92" t="s">
        <v>103</v>
      </c>
      <c r="E34" s="92">
        <v>21548.433140299901</v>
      </c>
      <c r="F34" s="92">
        <v>163.58677582000001</v>
      </c>
      <c r="G34" s="92">
        <v>6014.2490196400004</v>
      </c>
      <c r="H34" s="92">
        <v>305.65562225100001</v>
      </c>
      <c r="I34" s="92">
        <v>13539.8038137</v>
      </c>
      <c r="J34" s="92">
        <v>20023.295231399901</v>
      </c>
      <c r="K34" s="101">
        <f>FilteredProperties[[#This Row],[Deciduous Forest Acreage]]/FilteredProperties[[#This Row],[Forestland Acreage]]</f>
        <v>8.1698228952579392E-3</v>
      </c>
      <c r="L34" s="101">
        <f>FilteredProperties[[#This Row],[Evergreen Forest Acreage]]/FilteredProperties[[#This Row],[Forestland Acreage]]</f>
        <v>0.30036260016826022</v>
      </c>
      <c r="M34" s="101">
        <f>FilteredProperties[[#This Row],[Mixed Forest Acreage]]/FilteredProperties[[#This Row],[Forestland Acreage]]</f>
        <v>1.5265001025988994E-2</v>
      </c>
      <c r="N34" s="101">
        <f>FilteredProperties[[#This Row],[Woody Wetlands Acreage]]/FilteredProperties[[#This Row],[Forestland Acreage]]</f>
        <v>0.67620257591104715</v>
      </c>
      <c r="O34" s="92">
        <v>80.707198616100001</v>
      </c>
      <c r="P34" s="92">
        <v>2287.5450870099899</v>
      </c>
      <c r="Q34" s="92">
        <v>88.777386451500007</v>
      </c>
      <c r="R34" s="92">
        <v>1616.0864043399899</v>
      </c>
      <c r="S34" s="92">
        <f>SUM(FilteredProperties[[#This Row],[Deciduous Forest Harvested Acreage]:[Woody Wetlands Harvested Acreage]])</f>
        <v>4073.1160764175802</v>
      </c>
      <c r="T34" s="101">
        <f>FilteredProperties[[#This Row],[Harvested Forestland Acreage]]/FilteredProperties[[#This Row],[Forestland Acreage]]</f>
        <v>0.20341886933926079</v>
      </c>
    </row>
    <row r="35" spans="1:20" ht="16" x14ac:dyDescent="0.2">
      <c r="A35" s="92">
        <v>30</v>
      </c>
      <c r="B35" s="92" t="s">
        <v>94</v>
      </c>
      <c r="C35" s="92" t="s">
        <v>95</v>
      </c>
      <c r="D35" s="92" t="s">
        <v>139</v>
      </c>
      <c r="E35" s="92">
        <v>18399.2164951999</v>
      </c>
      <c r="F35" s="92">
        <v>435.628857729</v>
      </c>
      <c r="G35" s="92">
        <v>9198.8570985099905</v>
      </c>
      <c r="H35" s="92">
        <v>565.01675553600001</v>
      </c>
      <c r="I35" s="92">
        <v>6816.8315065300003</v>
      </c>
      <c r="J35" s="92">
        <v>17016.3342182999</v>
      </c>
      <c r="K35" s="101">
        <f>FilteredProperties[[#This Row],[Deciduous Forest Acreage]]/FilteredProperties[[#This Row],[Forestland Acreage]]</f>
        <v>2.560062890986891E-2</v>
      </c>
      <c r="L35" s="101">
        <f>FilteredProperties[[#This Row],[Evergreen Forest Acreage]]/FilteredProperties[[#This Row],[Forestland Acreage]]</f>
        <v>0.54058982272558154</v>
      </c>
      <c r="M35" s="101">
        <f>FilteredProperties[[#This Row],[Mixed Forest Acreage]]/FilteredProperties[[#This Row],[Forestland Acreage]]</f>
        <v>3.3204375765513779E-2</v>
      </c>
      <c r="N35" s="101">
        <f>FilteredProperties[[#This Row],[Woody Wetlands Acreage]]/FilteredProperties[[#This Row],[Forestland Acreage]]</f>
        <v>0.40060517259933492</v>
      </c>
      <c r="O35" s="92">
        <v>149.38693766700001</v>
      </c>
      <c r="P35" s="92">
        <v>2577.6301550200001</v>
      </c>
      <c r="Q35" s="92">
        <v>114.943294452</v>
      </c>
      <c r="R35" s="92">
        <v>1052.07691961</v>
      </c>
      <c r="S35" s="92">
        <f>SUM(FilteredProperties[[#This Row],[Deciduous Forest Harvested Acreage]:[Woody Wetlands Harvested Acreage]])</f>
        <v>3894.037306749</v>
      </c>
      <c r="T35" s="101">
        <f>FilteredProperties[[#This Row],[Harvested Forestland Acreage]]/FilteredProperties[[#This Row],[Forestland Acreage]]</f>
        <v>0.22884113915447371</v>
      </c>
    </row>
    <row r="36" spans="1:20" ht="16" x14ac:dyDescent="0.2">
      <c r="A36" s="92">
        <v>31</v>
      </c>
      <c r="B36" s="92" t="s">
        <v>127</v>
      </c>
      <c r="C36" s="92" t="s">
        <v>127</v>
      </c>
      <c r="D36" s="92" t="s">
        <v>103</v>
      </c>
      <c r="E36" s="92">
        <v>6205.2652994999899</v>
      </c>
      <c r="F36" s="92">
        <v>6.1417117614799999</v>
      </c>
      <c r="G36" s="92">
        <v>1725.4991103499899</v>
      </c>
      <c r="H36" s="92">
        <v>42.029089798800001</v>
      </c>
      <c r="I36" s="92">
        <v>4083.6673378199898</v>
      </c>
      <c r="J36" s="92">
        <v>5857.3372497299897</v>
      </c>
      <c r="K36" s="101">
        <f>FilteredProperties[[#This Row],[Deciduous Forest Acreage]]/FilteredProperties[[#This Row],[Forestland Acreage]]</f>
        <v>1.0485501345791758E-3</v>
      </c>
      <c r="L36" s="101">
        <f>FilteredProperties[[#This Row],[Evergreen Forest Acreage]]/FilteredProperties[[#This Row],[Forestland Acreage]]</f>
        <v>0.29458763202162069</v>
      </c>
      <c r="M36" s="101">
        <f>FilteredProperties[[#This Row],[Mixed Forest Acreage]]/FilteredProperties[[#This Row],[Forestland Acreage]]</f>
        <v>7.1754601121418182E-3</v>
      </c>
      <c r="N36" s="101">
        <f>FilteredProperties[[#This Row],[Woody Wetlands Acreage]]/FilteredProperties[[#This Row],[Forestland Acreage]]</f>
        <v>0.6971883577317044</v>
      </c>
      <c r="O36" s="92">
        <v>1.0138665419699999</v>
      </c>
      <c r="P36" s="92">
        <v>173.52244865399899</v>
      </c>
      <c r="Q36" s="92">
        <v>1.44689681632</v>
      </c>
      <c r="R36" s="92">
        <v>39.2494581698</v>
      </c>
      <c r="S36" s="92">
        <f>SUM(FilteredProperties[[#This Row],[Deciduous Forest Harvested Acreage]:[Woody Wetlands Harvested Acreage]])</f>
        <v>215.23267018208898</v>
      </c>
      <c r="T36" s="101">
        <f>FilteredProperties[[#This Row],[Harvested Forestland Acreage]]/FilteredProperties[[#This Row],[Forestland Acreage]]</f>
        <v>3.6745821694322063E-2</v>
      </c>
    </row>
    <row r="37" spans="1:20" ht="16" x14ac:dyDescent="0.2">
      <c r="A37" s="92">
        <v>32</v>
      </c>
      <c r="B37" s="92" t="s">
        <v>113</v>
      </c>
      <c r="C37" s="92" t="s">
        <v>102</v>
      </c>
      <c r="D37" s="92" t="s">
        <v>103</v>
      </c>
      <c r="E37" s="92">
        <v>9310.4283678400006</v>
      </c>
      <c r="F37" s="92">
        <v>91.780350691799896</v>
      </c>
      <c r="G37" s="92">
        <v>3812.40849565999</v>
      </c>
      <c r="H37" s="92">
        <v>144.776948683999</v>
      </c>
      <c r="I37" s="92">
        <v>4219.7756491800001</v>
      </c>
      <c r="J37" s="92">
        <v>8268.7414442200006</v>
      </c>
      <c r="K37" s="101">
        <f>FilteredProperties[[#This Row],[Deciduous Forest Acreage]]/FilteredProperties[[#This Row],[Forestland Acreage]]</f>
        <v>1.1099675967732189E-2</v>
      </c>
      <c r="L37" s="101">
        <f>FilteredProperties[[#This Row],[Evergreen Forest Acreage]]/FilteredProperties[[#This Row],[Forestland Acreage]]</f>
        <v>0.46106272899909478</v>
      </c>
      <c r="M37" s="101">
        <f>FilteredProperties[[#This Row],[Mixed Forest Acreage]]/FilteredProperties[[#This Row],[Forestland Acreage]]</f>
        <v>1.7508946151073655E-2</v>
      </c>
      <c r="N37" s="101">
        <f>FilteredProperties[[#This Row],[Woody Wetlands Acreage]]/FilteredProperties[[#This Row],[Forestland Acreage]]</f>
        <v>0.51032864888159002</v>
      </c>
      <c r="O37" s="92">
        <v>21.927323936099899</v>
      </c>
      <c r="P37" s="92">
        <v>726.57738114400001</v>
      </c>
      <c r="Q37" s="92">
        <v>22.7716877927</v>
      </c>
      <c r="R37" s="92">
        <v>405.05763593299901</v>
      </c>
      <c r="S37" s="92">
        <f>SUM(FilteredProperties[[#This Row],[Deciduous Forest Harvested Acreage]:[Woody Wetlands Harvested Acreage]])</f>
        <v>1176.3340288057989</v>
      </c>
      <c r="T37" s="101">
        <f>FilteredProperties[[#This Row],[Harvested Forestland Acreage]]/FilteredProperties[[#This Row],[Forestland Acreage]]</f>
        <v>0.14226276595310372</v>
      </c>
    </row>
    <row r="38" spans="1:20" ht="16" x14ac:dyDescent="0.2">
      <c r="A38" s="92">
        <v>33</v>
      </c>
      <c r="B38" s="92" t="s">
        <v>113</v>
      </c>
      <c r="C38" s="92" t="s">
        <v>102</v>
      </c>
      <c r="D38" s="92" t="s">
        <v>103</v>
      </c>
      <c r="E38" s="92">
        <v>5299.1133498199897</v>
      </c>
      <c r="F38" s="92">
        <v>194.341367988999</v>
      </c>
      <c r="G38" s="92">
        <v>2668.1924885499898</v>
      </c>
      <c r="H38" s="92">
        <v>80.8770417219</v>
      </c>
      <c r="I38" s="92">
        <v>2136.1941763499899</v>
      </c>
      <c r="J38" s="92">
        <v>5079.60507460999</v>
      </c>
      <c r="K38" s="101">
        <f>FilteredProperties[[#This Row],[Deciduous Forest Acreage]]/FilteredProperties[[#This Row],[Forestland Acreage]]</f>
        <v>3.8259149113855168E-2</v>
      </c>
      <c r="L38" s="101">
        <f>FilteredProperties[[#This Row],[Evergreen Forest Acreage]]/FilteredProperties[[#This Row],[Forestland Acreage]]</f>
        <v>0.525275577403988</v>
      </c>
      <c r="M38" s="101">
        <f>FilteredProperties[[#This Row],[Mixed Forest Acreage]]/FilteredProperties[[#This Row],[Forestland Acreage]]</f>
        <v>1.592191529340688E-2</v>
      </c>
      <c r="N38" s="101">
        <f>FilteredProperties[[#This Row],[Woody Wetlands Acreage]]/FilteredProperties[[#This Row],[Forestland Acreage]]</f>
        <v>0.42054335818892497</v>
      </c>
      <c r="O38" s="92">
        <v>31.6510947264</v>
      </c>
      <c r="P38" s="92">
        <v>259.26303961399901</v>
      </c>
      <c r="Q38" s="92">
        <v>13.5284226761</v>
      </c>
      <c r="R38" s="92">
        <v>26.898926020800001</v>
      </c>
      <c r="S38" s="92">
        <f>SUM(FilteredProperties[[#This Row],[Deciduous Forest Harvested Acreage]:[Woody Wetlands Harvested Acreage]])</f>
        <v>331.34148303729899</v>
      </c>
      <c r="T38" s="101">
        <f>FilteredProperties[[#This Row],[Harvested Forestland Acreage]]/FilteredProperties[[#This Row],[Forestland Acreage]]</f>
        <v>6.5229772427286434E-2</v>
      </c>
    </row>
    <row r="39" spans="1:20" ht="16" x14ac:dyDescent="0.2">
      <c r="A39" s="92">
        <v>34</v>
      </c>
      <c r="B39" s="92" t="s">
        <v>105</v>
      </c>
      <c r="C39" s="92" t="s">
        <v>102</v>
      </c>
      <c r="D39" s="92" t="s">
        <v>103</v>
      </c>
      <c r="E39" s="92">
        <v>5735.1740028200002</v>
      </c>
      <c r="F39" s="92">
        <v>38.384520625699899</v>
      </c>
      <c r="G39" s="92">
        <v>1922.60545339999</v>
      </c>
      <c r="H39" s="92">
        <v>32.6563273874999</v>
      </c>
      <c r="I39" s="92">
        <v>3713.7062001999898</v>
      </c>
      <c r="J39" s="92">
        <v>5707.3525016100002</v>
      </c>
      <c r="K39" s="101">
        <f>FilteredProperties[[#This Row],[Deciduous Forest Acreage]]/FilteredProperties[[#This Row],[Forestland Acreage]]</f>
        <v>6.7254511815893481E-3</v>
      </c>
      <c r="L39" s="101">
        <f>FilteredProperties[[#This Row],[Evergreen Forest Acreage]]/FilteredProperties[[#This Row],[Forestland Acreage]]</f>
        <v>0.33686467637273809</v>
      </c>
      <c r="M39" s="101">
        <f>FilteredProperties[[#This Row],[Mixed Forest Acreage]]/FilteredProperties[[#This Row],[Forestland Acreage]]</f>
        <v>5.7217996222044811E-3</v>
      </c>
      <c r="N39" s="101">
        <f>FilteredProperties[[#This Row],[Woody Wetlands Acreage]]/FilteredProperties[[#This Row],[Forestland Acreage]]</f>
        <v>0.65068807282402508</v>
      </c>
      <c r="O39" s="92">
        <v>0.32942055804600001</v>
      </c>
      <c r="P39" s="92">
        <v>22.810568790200001</v>
      </c>
      <c r="Q39" s="92">
        <v>0</v>
      </c>
      <c r="R39" s="92">
        <v>55.281734339700002</v>
      </c>
      <c r="S39" s="92">
        <f>SUM(FilteredProperties[[#This Row],[Deciduous Forest Harvested Acreage]:[Woody Wetlands Harvested Acreage]])</f>
        <v>78.421723687945999</v>
      </c>
      <c r="T39" s="101">
        <f>FilteredProperties[[#This Row],[Harvested Forestland Acreage]]/FilteredProperties[[#This Row],[Forestland Acreage]]</f>
        <v>1.3740473129322892E-2</v>
      </c>
    </row>
    <row r="40" spans="1:20" ht="16" x14ac:dyDescent="0.2">
      <c r="A40" s="92">
        <v>35</v>
      </c>
      <c r="B40" s="92" t="s">
        <v>94</v>
      </c>
      <c r="C40" s="92" t="s">
        <v>95</v>
      </c>
      <c r="D40" s="92" t="s">
        <v>139</v>
      </c>
      <c r="E40" s="92">
        <v>11434.093925900001</v>
      </c>
      <c r="F40" s="92">
        <v>644.88341258000003</v>
      </c>
      <c r="G40" s="92">
        <v>4922.4924103800004</v>
      </c>
      <c r="H40" s="92">
        <v>225.42489146400001</v>
      </c>
      <c r="I40" s="92">
        <v>4322.2425045399896</v>
      </c>
      <c r="J40" s="92">
        <v>10115.043218999899</v>
      </c>
      <c r="K40" s="101">
        <f>FilteredProperties[[#This Row],[Deciduous Forest Acreage]]/FilteredProperties[[#This Row],[Forestland Acreage]]</f>
        <v>6.3754884543514717E-2</v>
      </c>
      <c r="L40" s="101">
        <f>FilteredProperties[[#This Row],[Evergreen Forest Acreage]]/FilteredProperties[[#This Row],[Forestland Acreage]]</f>
        <v>0.48665065524719531</v>
      </c>
      <c r="M40" s="101">
        <f>FilteredProperties[[#This Row],[Mixed Forest Acreage]]/FilteredProperties[[#This Row],[Forestland Acreage]]</f>
        <v>2.2286102647645273E-2</v>
      </c>
      <c r="N40" s="101">
        <f>FilteredProperties[[#This Row],[Woody Wetlands Acreage]]/FilteredProperties[[#This Row],[Forestland Acreage]]</f>
        <v>0.42730835755809465</v>
      </c>
      <c r="O40" s="92">
        <v>124.740182129</v>
      </c>
      <c r="P40" s="92">
        <v>1748.2299563900001</v>
      </c>
      <c r="Q40" s="92">
        <v>36.7654151338999</v>
      </c>
      <c r="R40" s="92">
        <v>583.05761389999896</v>
      </c>
      <c r="S40" s="92">
        <f>SUM(FilteredProperties[[#This Row],[Deciduous Forest Harvested Acreage]:[Woody Wetlands Harvested Acreage]])</f>
        <v>2492.7931675528989</v>
      </c>
      <c r="T40" s="101">
        <f>FilteredProperties[[#This Row],[Harvested Forestland Acreage]]/FilteredProperties[[#This Row],[Forestland Acreage]]</f>
        <v>0.24644414399243347</v>
      </c>
    </row>
    <row r="41" spans="1:20" ht="16" x14ac:dyDescent="0.2">
      <c r="A41" s="92">
        <v>36</v>
      </c>
      <c r="B41" s="92" t="s">
        <v>120</v>
      </c>
      <c r="C41" s="92" t="s">
        <v>102</v>
      </c>
      <c r="D41" s="92" t="s">
        <v>103</v>
      </c>
      <c r="E41" s="92">
        <v>7837.1343138399898</v>
      </c>
      <c r="F41" s="92">
        <v>57.666105897800001</v>
      </c>
      <c r="G41" s="92">
        <v>3043.8088170800002</v>
      </c>
      <c r="H41" s="92">
        <v>69.348718955099898</v>
      </c>
      <c r="I41" s="92">
        <v>3582.7378074399899</v>
      </c>
      <c r="J41" s="92">
        <v>6753.5614493700004</v>
      </c>
      <c r="K41" s="101">
        <f>FilteredProperties[[#This Row],[Deciduous Forest Acreage]]/FilteredProperties[[#This Row],[Forestland Acreage]]</f>
        <v>8.5386216339497917E-3</v>
      </c>
      <c r="L41" s="101">
        <f>FilteredProperties[[#This Row],[Evergreen Forest Acreage]]/FilteredProperties[[#This Row],[Forestland Acreage]]</f>
        <v>0.45069684194017945</v>
      </c>
      <c r="M41" s="101">
        <f>FilteredProperties[[#This Row],[Mixed Forest Acreage]]/FilteredProperties[[#This Row],[Forestland Acreage]]</f>
        <v>1.0268466419531731E-2</v>
      </c>
      <c r="N41" s="101">
        <f>FilteredProperties[[#This Row],[Woody Wetlands Acreage]]/FilteredProperties[[#This Row],[Forestland Acreage]]</f>
        <v>0.53049607000676691</v>
      </c>
      <c r="O41" s="92">
        <v>21.6634051793</v>
      </c>
      <c r="P41" s="92">
        <v>1528.8340561099899</v>
      </c>
      <c r="Q41" s="92">
        <v>10.4628725184999</v>
      </c>
      <c r="R41" s="92">
        <v>439.17979058600002</v>
      </c>
      <c r="S41" s="92">
        <f>SUM(FilteredProperties[[#This Row],[Deciduous Forest Harvested Acreage]:[Woody Wetlands Harvested Acreage]])</f>
        <v>2000.1401243937898</v>
      </c>
      <c r="T41" s="101">
        <f>FilteredProperties[[#This Row],[Harvested Forestland Acreage]]/FilteredProperties[[#This Row],[Forestland Acreage]]</f>
        <v>0.29616079447687133</v>
      </c>
    </row>
    <row r="42" spans="1:20" ht="16" x14ac:dyDescent="0.2">
      <c r="A42" s="92">
        <v>37</v>
      </c>
      <c r="B42" s="92" t="s">
        <v>127</v>
      </c>
      <c r="C42" s="92" t="s">
        <v>127</v>
      </c>
      <c r="D42" s="92" t="s">
        <v>103</v>
      </c>
      <c r="E42" s="92">
        <v>9630.1724615799903</v>
      </c>
      <c r="F42" s="92">
        <v>87.785627519000002</v>
      </c>
      <c r="G42" s="92">
        <v>5727.8575160800001</v>
      </c>
      <c r="H42" s="92">
        <v>71.739250496699896</v>
      </c>
      <c r="I42" s="92">
        <v>3154.0626431800001</v>
      </c>
      <c r="J42" s="92">
        <v>9041.4450372800002</v>
      </c>
      <c r="K42" s="101">
        <f>FilteredProperties[[#This Row],[Deciduous Forest Acreage]]/FilteredProperties[[#This Row],[Forestland Acreage]]</f>
        <v>9.709247488320645E-3</v>
      </c>
      <c r="L42" s="101">
        <f>FilteredProperties[[#This Row],[Evergreen Forest Acreage]]/FilteredProperties[[#This Row],[Forestland Acreage]]</f>
        <v>0.63351129077959323</v>
      </c>
      <c r="M42" s="101">
        <f>FilteredProperties[[#This Row],[Mixed Forest Acreage]]/FilteredProperties[[#This Row],[Forestland Acreage]]</f>
        <v>7.9344894760629663E-3</v>
      </c>
      <c r="N42" s="101">
        <f>FilteredProperties[[#This Row],[Woody Wetlands Acreage]]/FilteredProperties[[#This Row],[Forestland Acreage]]</f>
        <v>0.34884497225554761</v>
      </c>
      <c r="O42" s="92">
        <v>47.364263424299899</v>
      </c>
      <c r="P42" s="92">
        <v>1352.1763867499899</v>
      </c>
      <c r="Q42" s="92">
        <v>21.593824562399899</v>
      </c>
      <c r="R42" s="92">
        <v>315.40838264600001</v>
      </c>
      <c r="S42" s="92">
        <f>SUM(FilteredProperties[[#This Row],[Deciduous Forest Harvested Acreage]:[Woody Wetlands Harvested Acreage]])</f>
        <v>1736.5428573826898</v>
      </c>
      <c r="T42" s="101">
        <f>FilteredProperties[[#This Row],[Harvested Forestland Acreage]]/FilteredProperties[[#This Row],[Forestland Acreage]]</f>
        <v>0.19206474741841775</v>
      </c>
    </row>
    <row r="43" spans="1:20" ht="16" x14ac:dyDescent="0.2">
      <c r="A43" s="92">
        <v>38</v>
      </c>
      <c r="B43" s="92" t="s">
        <v>94</v>
      </c>
      <c r="C43" s="92" t="s">
        <v>95</v>
      </c>
      <c r="D43" s="92" t="s">
        <v>139</v>
      </c>
      <c r="E43" s="92">
        <v>5280.7978317200004</v>
      </c>
      <c r="F43" s="92">
        <v>22.7750681148</v>
      </c>
      <c r="G43" s="92">
        <v>438.434132836</v>
      </c>
      <c r="H43" s="92">
        <v>9.7250852829300002E-2</v>
      </c>
      <c r="I43" s="92">
        <v>4527.4725166199896</v>
      </c>
      <c r="J43" s="92">
        <v>4988.7789684199897</v>
      </c>
      <c r="K43" s="101">
        <f>FilteredProperties[[#This Row],[Deciduous Forest Acreage]]/FilteredProperties[[#This Row],[Forestland Acreage]]</f>
        <v>4.5652590060555748E-3</v>
      </c>
      <c r="L43" s="101">
        <f>FilteredProperties[[#This Row],[Evergreen Forest Acreage]]/FilteredProperties[[#This Row],[Forestland Acreage]]</f>
        <v>8.7884056521922382E-2</v>
      </c>
      <c r="M43" s="101">
        <f>FilteredProperties[[#This Row],[Mixed Forest Acreage]]/FilteredProperties[[#This Row],[Forestland Acreage]]</f>
        <v>1.9493918941872982E-5</v>
      </c>
      <c r="N43" s="101">
        <f>FilteredProperties[[#This Row],[Woody Wetlands Acreage]]/FilteredProperties[[#This Row],[Forestland Acreage]]</f>
        <v>0.9075311905538076</v>
      </c>
      <c r="O43" s="92">
        <v>0</v>
      </c>
      <c r="P43" s="92">
        <v>4.0649873967800003</v>
      </c>
      <c r="Q43" s="92">
        <v>0</v>
      </c>
      <c r="R43" s="92">
        <v>403.64080499300002</v>
      </c>
      <c r="S43" s="92">
        <f>SUM(FilteredProperties[[#This Row],[Deciduous Forest Harvested Acreage]:[Woody Wetlands Harvested Acreage]])</f>
        <v>407.70579238978002</v>
      </c>
      <c r="T43" s="101">
        <f>FilteredProperties[[#This Row],[Harvested Forestland Acreage]]/FilteredProperties[[#This Row],[Forestland Acreage]]</f>
        <v>8.1724565263492852E-2</v>
      </c>
    </row>
    <row r="44" spans="1:20" ht="16" x14ac:dyDescent="0.2">
      <c r="A44" s="92">
        <v>39</v>
      </c>
      <c r="B44" s="92" t="s">
        <v>94</v>
      </c>
      <c r="C44" s="92" t="s">
        <v>95</v>
      </c>
      <c r="D44" s="92" t="s">
        <v>139</v>
      </c>
      <c r="E44" s="92">
        <v>9301.9811298900004</v>
      </c>
      <c r="F44" s="92">
        <v>6.8282966730799997</v>
      </c>
      <c r="G44" s="92">
        <v>4306.24120132999</v>
      </c>
      <c r="H44" s="92">
        <v>0.66718452998900002</v>
      </c>
      <c r="I44" s="92">
        <v>3698.4027412599899</v>
      </c>
      <c r="J44" s="92">
        <v>8012.1394237900004</v>
      </c>
      <c r="K44" s="101">
        <f>FilteredProperties[[#This Row],[Deciduous Forest Acreage]]/FilteredProperties[[#This Row],[Forestland Acreage]]</f>
        <v>8.5224386545310451E-4</v>
      </c>
      <c r="L44" s="101">
        <f>FilteredProperties[[#This Row],[Evergreen Forest Acreage]]/FilteredProperties[[#This Row],[Forestland Acreage]]</f>
        <v>0.53746458636799399</v>
      </c>
      <c r="M44" s="101">
        <f>FilteredProperties[[#This Row],[Mixed Forest Acreage]]/FilteredProperties[[#This Row],[Forestland Acreage]]</f>
        <v>8.3271707430348265E-5</v>
      </c>
      <c r="N44" s="101">
        <f>FilteredProperties[[#This Row],[Woody Wetlands Acreage]]/FilteredProperties[[#This Row],[Forestland Acreage]]</f>
        <v>0.46159989805950308</v>
      </c>
      <c r="O44" s="92">
        <v>0.21245736818399999</v>
      </c>
      <c r="P44" s="92">
        <v>1477.64716825</v>
      </c>
      <c r="Q44" s="92">
        <v>3.4933108117399997E-2</v>
      </c>
      <c r="R44" s="92">
        <v>506.08735307199902</v>
      </c>
      <c r="S44" s="92">
        <f>SUM(FilteredProperties[[#This Row],[Deciduous Forest Harvested Acreage]:[Woody Wetlands Harvested Acreage]])</f>
        <v>1983.9819117983006</v>
      </c>
      <c r="T44" s="101">
        <f>FilteredProperties[[#This Row],[Harvested Forestland Acreage]]/FilteredProperties[[#This Row],[Forestland Acreage]]</f>
        <v>0.24762199043957889</v>
      </c>
    </row>
    <row r="45" spans="1:20" ht="16" x14ac:dyDescent="0.2">
      <c r="A45" s="92">
        <v>40</v>
      </c>
      <c r="B45" s="92" t="s">
        <v>94</v>
      </c>
      <c r="C45" s="92" t="s">
        <v>95</v>
      </c>
      <c r="D45" s="92" t="s">
        <v>139</v>
      </c>
      <c r="E45" s="92">
        <v>8038.9625309700004</v>
      </c>
      <c r="F45" s="92">
        <v>6.7604485010000002E-6</v>
      </c>
      <c r="G45" s="92">
        <v>4063.1405353999899</v>
      </c>
      <c r="H45" s="92">
        <v>1.11197421661</v>
      </c>
      <c r="I45" s="92">
        <v>3197.6282926499898</v>
      </c>
      <c r="J45" s="92">
        <v>7261.8808090299899</v>
      </c>
      <c r="K45" s="101">
        <f>FilteredProperties[[#This Row],[Deciduous Forest Acreage]]/FilteredProperties[[#This Row],[Forestland Acreage]]</f>
        <v>9.3095007736749555E-10</v>
      </c>
      <c r="L45" s="101">
        <f>FilteredProperties[[#This Row],[Evergreen Forest Acreage]]/FilteredProperties[[#This Row],[Forestland Acreage]]</f>
        <v>0.55951627990748121</v>
      </c>
      <c r="M45" s="101">
        <f>FilteredProperties[[#This Row],[Mixed Forest Acreage]]/FilteredProperties[[#This Row],[Forestland Acreage]]</f>
        <v>1.5312482342415816E-4</v>
      </c>
      <c r="N45" s="101">
        <f>FilteredProperties[[#This Row],[Woody Wetlands Acreage]]/FilteredProperties[[#This Row],[Forestland Acreage]]</f>
        <v>0.44033059433773808</v>
      </c>
      <c r="O45" s="92">
        <v>0</v>
      </c>
      <c r="P45" s="92">
        <v>1382.94811009</v>
      </c>
      <c r="Q45" s="92">
        <v>0.72477830478600003</v>
      </c>
      <c r="R45" s="92">
        <v>629.90466605200004</v>
      </c>
      <c r="S45" s="92">
        <f>SUM(FilteredProperties[[#This Row],[Deciduous Forest Harvested Acreage]:[Woody Wetlands Harvested Acreage]])</f>
        <v>2013.5775544467861</v>
      </c>
      <c r="T45" s="101">
        <f>FilteredProperties[[#This Row],[Harvested Forestland Acreage]]/FilteredProperties[[#This Row],[Forestland Acreage]]</f>
        <v>0.27728044667752555</v>
      </c>
    </row>
    <row r="46" spans="1:20" ht="16" x14ac:dyDescent="0.2">
      <c r="A46" s="92">
        <v>41</v>
      </c>
      <c r="B46" s="92" t="s">
        <v>94</v>
      </c>
      <c r="C46" s="92" t="s">
        <v>95</v>
      </c>
      <c r="D46" s="92" t="s">
        <v>139</v>
      </c>
      <c r="E46" s="92">
        <v>7446.0165176800001</v>
      </c>
      <c r="F46" s="92">
        <v>1.7791587466000001</v>
      </c>
      <c r="G46" s="92">
        <v>2614.90830026</v>
      </c>
      <c r="H46" s="92">
        <v>0.222394843329</v>
      </c>
      <c r="I46" s="92">
        <v>2938.9945761700001</v>
      </c>
      <c r="J46" s="92">
        <v>5555.9044300200003</v>
      </c>
      <c r="K46" s="101">
        <f>FilteredProperties[[#This Row],[Deciduous Forest Acreage]]/FilteredProperties[[#This Row],[Forestland Acreage]]</f>
        <v>3.2022846487184722E-4</v>
      </c>
      <c r="L46" s="101">
        <f>FilteredProperties[[#This Row],[Evergreen Forest Acreage]]/FilteredProperties[[#This Row],[Forestland Acreage]]</f>
        <v>0.47065393820148682</v>
      </c>
      <c r="M46" s="101">
        <f>FilteredProperties[[#This Row],[Mixed Forest Acreage]]/FilteredProperties[[#This Row],[Forestland Acreage]]</f>
        <v>4.002855810970086E-5</v>
      </c>
      <c r="N46" s="101">
        <f>FilteredProperties[[#This Row],[Woody Wetlands Acreage]]/FilteredProperties[[#This Row],[Forestland Acreage]]</f>
        <v>0.52898580477551882</v>
      </c>
      <c r="O46" s="92">
        <v>0</v>
      </c>
      <c r="P46" s="92">
        <v>690.46589050800003</v>
      </c>
      <c r="Q46" s="92">
        <v>0</v>
      </c>
      <c r="R46" s="92">
        <v>361.87059504699897</v>
      </c>
      <c r="S46" s="92">
        <f>SUM(FilteredProperties[[#This Row],[Deciduous Forest Harvested Acreage]:[Woody Wetlands Harvested Acreage]])</f>
        <v>1052.3364855549989</v>
      </c>
      <c r="T46" s="101">
        <f>FilteredProperties[[#This Row],[Harvested Forestland Acreage]]/FilteredProperties[[#This Row],[Forestland Acreage]]</f>
        <v>0.18940867302701439</v>
      </c>
    </row>
    <row r="47" spans="1:20" ht="16" x14ac:dyDescent="0.2">
      <c r="A47" s="92">
        <v>42</v>
      </c>
      <c r="B47" s="92" t="s">
        <v>94</v>
      </c>
      <c r="C47" s="92" t="s">
        <v>95</v>
      </c>
      <c r="D47" s="92" t="s">
        <v>139</v>
      </c>
      <c r="E47" s="92">
        <v>7947.9870023399899</v>
      </c>
      <c r="F47" s="92">
        <v>5.3394902577199996</v>
      </c>
      <c r="G47" s="92">
        <v>4042.5611063599899</v>
      </c>
      <c r="H47" s="92">
        <v>3.8208098026999999</v>
      </c>
      <c r="I47" s="92">
        <v>2912.5518279600001</v>
      </c>
      <c r="J47" s="92">
        <v>6964.2732343799898</v>
      </c>
      <c r="K47" s="101">
        <f>FilteredProperties[[#This Row],[Deciduous Forest Acreage]]/FilteredProperties[[#This Row],[Forestland Acreage]]</f>
        <v>7.6669741091733021E-4</v>
      </c>
      <c r="L47" s="101">
        <f>FilteredProperties[[#This Row],[Evergreen Forest Acreage]]/FilteredProperties[[#This Row],[Forestland Acreage]]</f>
        <v>0.5804713529049077</v>
      </c>
      <c r="M47" s="101">
        <f>FilteredProperties[[#This Row],[Mixed Forest Acreage]]/FilteredProperties[[#This Row],[Forestland Acreage]]</f>
        <v>5.4863008301255368E-4</v>
      </c>
      <c r="N47" s="101">
        <f>FilteredProperties[[#This Row],[Woody Wetlands Acreage]]/FilteredProperties[[#This Row],[Forestland Acreage]]</f>
        <v>0.41821331960122277</v>
      </c>
      <c r="O47" s="92">
        <v>0.69514164901099995</v>
      </c>
      <c r="P47" s="92">
        <v>816.56037387900005</v>
      </c>
      <c r="Q47" s="92">
        <v>0</v>
      </c>
      <c r="R47" s="92">
        <v>219.226812061</v>
      </c>
      <c r="S47" s="92">
        <f>SUM(FilteredProperties[[#This Row],[Deciduous Forest Harvested Acreage]:[Woody Wetlands Harvested Acreage]])</f>
        <v>1036.482327589011</v>
      </c>
      <c r="T47" s="101">
        <f>FilteredProperties[[#This Row],[Harvested Forestland Acreage]]/FilteredProperties[[#This Row],[Forestland Acreage]]</f>
        <v>0.14882849835246106</v>
      </c>
    </row>
    <row r="48" spans="1:20" ht="16" x14ac:dyDescent="0.2">
      <c r="A48" s="92">
        <v>43</v>
      </c>
      <c r="B48" s="92" t="s">
        <v>129</v>
      </c>
      <c r="C48" s="92" t="s">
        <v>102</v>
      </c>
      <c r="D48" s="92" t="s">
        <v>103</v>
      </c>
      <c r="E48" s="92">
        <v>10376.2813365</v>
      </c>
      <c r="F48" s="92">
        <v>2.66813130808</v>
      </c>
      <c r="G48" s="92">
        <v>6541.51173053</v>
      </c>
      <c r="H48" s="92">
        <v>1.7791587465700001</v>
      </c>
      <c r="I48" s="92">
        <v>3302.10337423999</v>
      </c>
      <c r="J48" s="92">
        <v>9848.06239481999</v>
      </c>
      <c r="K48" s="101">
        <f>FilteredProperties[[#This Row],[Deciduous Forest Acreage]]/FilteredProperties[[#This Row],[Forestland Acreage]]</f>
        <v>2.7092956980892177E-4</v>
      </c>
      <c r="L48" s="101">
        <f>FilteredProperties[[#This Row],[Evergreen Forest Acreage]]/FilteredProperties[[#This Row],[Forestland Acreage]]</f>
        <v>0.66424353017612769</v>
      </c>
      <c r="M48" s="101">
        <f>FilteredProperties[[#This Row],[Mixed Forest Acreage]]/FilteredProperties[[#This Row],[Forestland Acreage]]</f>
        <v>1.806607914573962E-4</v>
      </c>
      <c r="N48" s="101">
        <f>FilteredProperties[[#This Row],[Woody Wetlands Acreage]]/FilteredProperties[[#This Row],[Forestland Acreage]]</f>
        <v>0.33530487946307819</v>
      </c>
      <c r="O48" s="92">
        <v>0</v>
      </c>
      <c r="P48" s="92">
        <v>1764.16802404999</v>
      </c>
      <c r="Q48" s="92">
        <v>0</v>
      </c>
      <c r="R48" s="92">
        <v>232.940210729</v>
      </c>
      <c r="S48" s="92">
        <f>SUM(FilteredProperties[[#This Row],[Deciduous Forest Harvested Acreage]:[Woody Wetlands Harvested Acreage]])</f>
        <v>1997.10823477899</v>
      </c>
      <c r="T48" s="101">
        <f>FilteredProperties[[#This Row],[Harvested Forestland Acreage]]/FilteredProperties[[#This Row],[Forestland Acreage]]</f>
        <v>0.20279199650780588</v>
      </c>
    </row>
    <row r="49" spans="1:20" ht="16" x14ac:dyDescent="0.2">
      <c r="A49" s="92">
        <v>44</v>
      </c>
      <c r="B49" s="92" t="s">
        <v>94</v>
      </c>
      <c r="C49" s="92" t="s">
        <v>95</v>
      </c>
      <c r="D49" s="92" t="s">
        <v>139</v>
      </c>
      <c r="E49" s="92">
        <v>37237.23126</v>
      </c>
      <c r="F49" s="92">
        <v>18.369858078899899</v>
      </c>
      <c r="G49" s="92">
        <v>15123.432089100001</v>
      </c>
      <c r="H49" s="92">
        <v>0.66718452997</v>
      </c>
      <c r="I49" s="92">
        <v>18739.0909455</v>
      </c>
      <c r="J49" s="92">
        <v>33881.560077200003</v>
      </c>
      <c r="K49" s="101">
        <f>FilteredProperties[[#This Row],[Deciduous Forest Acreage]]/FilteredProperties[[#This Row],[Forestland Acreage]]</f>
        <v>5.4217863749613968E-4</v>
      </c>
      <c r="L49" s="101">
        <f>FilteredProperties[[#This Row],[Evergreen Forest Acreage]]/FilteredProperties[[#This Row],[Forestland Acreage]]</f>
        <v>0.44636173938392665</v>
      </c>
      <c r="M49" s="101">
        <f>FilteredProperties[[#This Row],[Mixed Forest Acreage]]/FilteredProperties[[#This Row],[Forestland Acreage]]</f>
        <v>1.9691670880850908E-5</v>
      </c>
      <c r="N49" s="101">
        <f>FilteredProperties[[#This Row],[Woody Wetlands Acreage]]/FilteredProperties[[#This Row],[Forestland Acreage]]</f>
        <v>0.55307639030795808</v>
      </c>
      <c r="O49" s="92">
        <v>0.89868841472399996</v>
      </c>
      <c r="P49" s="92">
        <v>4547.2244084000004</v>
      </c>
      <c r="Q49" s="92">
        <v>0.22333695358</v>
      </c>
      <c r="R49" s="92">
        <v>2511.1726976999898</v>
      </c>
      <c r="S49" s="92">
        <f>SUM(FilteredProperties[[#This Row],[Deciduous Forest Harvested Acreage]:[Woody Wetlands Harvested Acreage]])</f>
        <v>7059.5191314682943</v>
      </c>
      <c r="T49" s="101">
        <f>FilteredProperties[[#This Row],[Harvested Forestland Acreage]]/FilteredProperties[[#This Row],[Forestland Acreage]]</f>
        <v>0.2083587389536668</v>
      </c>
    </row>
    <row r="50" spans="1:20" ht="16" x14ac:dyDescent="0.2">
      <c r="A50" s="92">
        <v>45</v>
      </c>
      <c r="B50" s="92" t="s">
        <v>125</v>
      </c>
      <c r="C50" s="92" t="s">
        <v>102</v>
      </c>
      <c r="D50" s="92" t="s">
        <v>126</v>
      </c>
      <c r="E50" s="92">
        <v>6299.9066825600003</v>
      </c>
      <c r="F50" s="92">
        <v>0.88957937328500003</v>
      </c>
      <c r="G50" s="92">
        <v>3668.5361601499899</v>
      </c>
      <c r="H50" s="92">
        <v>0</v>
      </c>
      <c r="I50" s="92">
        <v>2265.0441296700001</v>
      </c>
      <c r="J50" s="92">
        <v>5934.4698691900003</v>
      </c>
      <c r="K50" s="101">
        <f>FilteredProperties[[#This Row],[Deciduous Forest Acreage]]/FilteredProperties[[#This Row],[Forestland Acreage]]</f>
        <v>1.4990039428853301E-4</v>
      </c>
      <c r="L50" s="101">
        <f>FilteredProperties[[#This Row],[Evergreen Forest Acreage]]/FilteredProperties[[#This Row],[Forestland Acreage]]</f>
        <v>0.61817419938315588</v>
      </c>
      <c r="M50" s="101">
        <f>FilteredProperties[[#This Row],[Mixed Forest Acreage]]/FilteredProperties[[#This Row],[Forestland Acreage]]</f>
        <v>0</v>
      </c>
      <c r="N50" s="101">
        <f>FilteredProperties[[#This Row],[Woody Wetlands Acreage]]/FilteredProperties[[#This Row],[Forestland Acreage]]</f>
        <v>0.38167590022310743</v>
      </c>
      <c r="O50" s="92">
        <v>0</v>
      </c>
      <c r="P50" s="92">
        <v>2.3546269426399999</v>
      </c>
      <c r="Q50" s="92">
        <v>0</v>
      </c>
      <c r="R50" s="92">
        <v>1.78954654424</v>
      </c>
      <c r="S50" s="92">
        <f>SUM(FilteredProperties[[#This Row],[Deciduous Forest Harvested Acreage]:[Woody Wetlands Harvested Acreage]])</f>
        <v>4.1441734868799998</v>
      </c>
      <c r="T50" s="101">
        <f>FilteredProperties[[#This Row],[Harvested Forestland Acreage]]/FilteredProperties[[#This Row],[Forestland Acreage]]</f>
        <v>6.9832244130100217E-4</v>
      </c>
    </row>
    <row r="51" spans="1:20" ht="16" x14ac:dyDescent="0.2">
      <c r="A51" s="92">
        <v>46</v>
      </c>
      <c r="B51" s="92" t="s">
        <v>94</v>
      </c>
      <c r="C51" s="92" t="s">
        <v>95</v>
      </c>
      <c r="D51" s="92" t="s">
        <v>139</v>
      </c>
      <c r="E51" s="92">
        <v>8894.8619405999907</v>
      </c>
      <c r="F51" s="92">
        <v>0</v>
      </c>
      <c r="G51" s="92">
        <v>3904.2774011900001</v>
      </c>
      <c r="H51" s="92">
        <v>0.939328617152</v>
      </c>
      <c r="I51" s="92">
        <v>4786.8238118400004</v>
      </c>
      <c r="J51" s="92">
        <v>8692.0405416499907</v>
      </c>
      <c r="K51" s="101">
        <f>FilteredProperties[[#This Row],[Deciduous Forest Acreage]]/FilteredProperties[[#This Row],[Forestland Acreage]]</f>
        <v>0</v>
      </c>
      <c r="L51" s="101">
        <f>FilteredProperties[[#This Row],[Evergreen Forest Acreage]]/FilteredProperties[[#This Row],[Forestland Acreage]]</f>
        <v>0.44917846189070582</v>
      </c>
      <c r="M51" s="101">
        <f>FilteredProperties[[#This Row],[Mixed Forest Acreage]]/FilteredProperties[[#This Row],[Forestland Acreage]]</f>
        <v>1.080676755533965E-4</v>
      </c>
      <c r="N51" s="101">
        <f>FilteredProperties[[#This Row],[Woody Wetlands Acreage]]/FilteredProperties[[#This Row],[Forestland Acreage]]</f>
        <v>0.55071347043341423</v>
      </c>
      <c r="O51" s="92">
        <v>0</v>
      </c>
      <c r="P51" s="92">
        <v>1116.77309650999</v>
      </c>
      <c r="Q51" s="92">
        <v>0</v>
      </c>
      <c r="R51" s="92">
        <v>426.93825758799898</v>
      </c>
      <c r="S51" s="92">
        <f>SUM(FilteredProperties[[#This Row],[Deciduous Forest Harvested Acreage]:[Woody Wetlands Harvested Acreage]])</f>
        <v>1543.711354097989</v>
      </c>
      <c r="T51" s="101">
        <f>FilteredProperties[[#This Row],[Harvested Forestland Acreage]]/FilteredProperties[[#This Row],[Forestland Acreage]]</f>
        <v>0.17760056993532497</v>
      </c>
    </row>
    <row r="52" spans="1:20" ht="16" x14ac:dyDescent="0.2">
      <c r="A52" s="92">
        <v>47</v>
      </c>
      <c r="B52" s="92" t="s">
        <v>114</v>
      </c>
      <c r="C52" s="92" t="s">
        <v>114</v>
      </c>
      <c r="D52" s="92" t="s">
        <v>114</v>
      </c>
      <c r="E52" s="92">
        <v>17482.276310699901</v>
      </c>
      <c r="F52" s="92">
        <v>0.30216041224899998</v>
      </c>
      <c r="G52" s="92">
        <v>410.37467665600002</v>
      </c>
      <c r="H52" s="92">
        <v>0</v>
      </c>
      <c r="I52" s="92">
        <v>16897.025109900002</v>
      </c>
      <c r="J52" s="92">
        <v>17307.701947000001</v>
      </c>
      <c r="K52" s="101">
        <f>FilteredProperties[[#This Row],[Deciduous Forest Acreage]]/FilteredProperties[[#This Row],[Forestland Acreage]]</f>
        <v>1.7458147429062608E-5</v>
      </c>
      <c r="L52" s="101">
        <f>FilteredProperties[[#This Row],[Evergreen Forest Acreage]]/FilteredProperties[[#This Row],[Forestland Acreage]]</f>
        <v>2.3710523668171415E-2</v>
      </c>
      <c r="M52" s="101">
        <f>FilteredProperties[[#This Row],[Mixed Forest Acreage]]/FilteredProperties[[#This Row],[Forestland Acreage]]</f>
        <v>0</v>
      </c>
      <c r="N52" s="101">
        <f>FilteredProperties[[#This Row],[Woody Wetlands Acreage]]/FilteredProperties[[#This Row],[Forestland Acreage]]</f>
        <v>0.97627201818256504</v>
      </c>
      <c r="O52" s="92">
        <v>0</v>
      </c>
      <c r="P52" s="92">
        <v>6.5127053399700001</v>
      </c>
      <c r="Q52" s="92">
        <v>0</v>
      </c>
      <c r="R52" s="92">
        <v>269.87796777800003</v>
      </c>
      <c r="S52" s="92">
        <f>SUM(FilteredProperties[[#This Row],[Deciduous Forest Harvested Acreage]:[Woody Wetlands Harvested Acreage]])</f>
        <v>276.39067311797004</v>
      </c>
      <c r="T52" s="101">
        <f>FilteredProperties[[#This Row],[Harvested Forestland Acreage]]/FilteredProperties[[#This Row],[Forestland Acreage]]</f>
        <v>1.5969229997393024E-2</v>
      </c>
    </row>
    <row r="53" spans="1:20" ht="16" x14ac:dyDescent="0.2">
      <c r="A53" s="92">
        <v>48</v>
      </c>
      <c r="B53" s="92" t="s">
        <v>94</v>
      </c>
      <c r="C53" s="92" t="s">
        <v>95</v>
      </c>
      <c r="D53" s="92" t="s">
        <v>139</v>
      </c>
      <c r="E53" s="92">
        <v>5858.00006097</v>
      </c>
      <c r="F53" s="92">
        <v>0.88957937329699999</v>
      </c>
      <c r="G53" s="92">
        <v>3073.6169653400002</v>
      </c>
      <c r="H53" s="92">
        <v>0</v>
      </c>
      <c r="I53" s="92">
        <v>2155.82114610999</v>
      </c>
      <c r="J53" s="92">
        <v>5230.3276908199896</v>
      </c>
      <c r="K53" s="101">
        <f>FilteredProperties[[#This Row],[Deciduous Forest Acreage]]/FilteredProperties[[#This Row],[Forestland Acreage]]</f>
        <v>1.7008100178089134E-4</v>
      </c>
      <c r="L53" s="101">
        <f>FilteredProperties[[#This Row],[Evergreen Forest Acreage]]/FilteredProperties[[#This Row],[Forestland Acreage]]</f>
        <v>0.58765284835492415</v>
      </c>
      <c r="M53" s="101">
        <f>FilteredProperties[[#This Row],[Mixed Forest Acreage]]/FilteredProperties[[#This Row],[Forestland Acreage]]</f>
        <v>0</v>
      </c>
      <c r="N53" s="101">
        <f>FilteredProperties[[#This Row],[Woody Wetlands Acreage]]/FilteredProperties[[#This Row],[Forestland Acreage]]</f>
        <v>0.41217707064392539</v>
      </c>
      <c r="O53" s="92">
        <v>0</v>
      </c>
      <c r="P53" s="92">
        <v>1551.9517987700001</v>
      </c>
      <c r="Q53" s="92">
        <v>0</v>
      </c>
      <c r="R53" s="92">
        <v>554.47389292000003</v>
      </c>
      <c r="S53" s="92">
        <f>SUM(FilteredProperties[[#This Row],[Deciduous Forest Harvested Acreage]:[Woody Wetlands Harvested Acreage]])</f>
        <v>2106.4256916900003</v>
      </c>
      <c r="T53" s="101">
        <f>FilteredProperties[[#This Row],[Harvested Forestland Acreage]]/FilteredProperties[[#This Row],[Forestland Acreage]]</f>
        <v>0.40273302481354922</v>
      </c>
    </row>
    <row r="54" spans="1:20" ht="16" x14ac:dyDescent="0.2">
      <c r="A54" s="92">
        <v>49</v>
      </c>
      <c r="B54" s="92" t="s">
        <v>123</v>
      </c>
      <c r="C54" s="92" t="s">
        <v>102</v>
      </c>
      <c r="D54" s="92" t="s">
        <v>103</v>
      </c>
      <c r="E54" s="92">
        <v>18638.429776799901</v>
      </c>
      <c r="F54" s="92">
        <v>38.091549223500003</v>
      </c>
      <c r="G54" s="92">
        <v>7104.4475207900005</v>
      </c>
      <c r="H54" s="92">
        <v>0.44478968661000001</v>
      </c>
      <c r="I54" s="92">
        <v>9109.7133047799907</v>
      </c>
      <c r="J54" s="92">
        <v>16252.697164499899</v>
      </c>
      <c r="K54" s="101">
        <f>FilteredProperties[[#This Row],[Deciduous Forest Acreage]]/FilteredProperties[[#This Row],[Forestland Acreage]]</f>
        <v>2.3437063299685305E-3</v>
      </c>
      <c r="L54" s="101">
        <f>FilteredProperties[[#This Row],[Evergreen Forest Acreage]]/FilteredProperties[[#This Row],[Forestland Acreage]]</f>
        <v>0.43712421691508252</v>
      </c>
      <c r="M54" s="101">
        <f>FilteredProperties[[#This Row],[Mixed Forest Acreage]]/FilteredProperties[[#This Row],[Forestland Acreage]]</f>
        <v>2.7367130643493186E-5</v>
      </c>
      <c r="N54" s="101">
        <f>FilteredProperties[[#This Row],[Woody Wetlands Acreage]]/FilteredProperties[[#This Row],[Forestland Acreage]]</f>
        <v>0.56050470962308729</v>
      </c>
      <c r="O54" s="92">
        <v>4.7850288121900002</v>
      </c>
      <c r="P54" s="92">
        <v>1520.1490048200001</v>
      </c>
      <c r="Q54" s="92">
        <v>0</v>
      </c>
      <c r="R54" s="92">
        <v>585.54362757199897</v>
      </c>
      <c r="S54" s="92">
        <f>SUM(FilteredProperties[[#This Row],[Deciduous Forest Harvested Acreage]:[Woody Wetlands Harvested Acreage]])</f>
        <v>2110.4776612041887</v>
      </c>
      <c r="T54" s="101">
        <f>FilteredProperties[[#This Row],[Harvested Forestland Acreage]]/FilteredProperties[[#This Row],[Forestland Acreage]]</f>
        <v>0.12985399529956287</v>
      </c>
    </row>
    <row r="55" spans="1:20" ht="16" x14ac:dyDescent="0.2">
      <c r="A55" s="92">
        <v>50</v>
      </c>
      <c r="B55" s="92" t="s">
        <v>132</v>
      </c>
      <c r="C55" s="92" t="s">
        <v>102</v>
      </c>
      <c r="D55" s="92" t="s">
        <v>103</v>
      </c>
      <c r="E55" s="92">
        <v>16343.120231700001</v>
      </c>
      <c r="F55" s="92">
        <v>9.5852744810899999</v>
      </c>
      <c r="G55" s="92">
        <v>6510.85421588999</v>
      </c>
      <c r="H55" s="92">
        <v>0</v>
      </c>
      <c r="I55" s="92">
        <v>8498.3469905300008</v>
      </c>
      <c r="J55" s="92">
        <v>15018.7864809</v>
      </c>
      <c r="K55" s="101">
        <f>FilteredProperties[[#This Row],[Deciduous Forest Acreage]]/FilteredProperties[[#This Row],[Forestland Acreage]]</f>
        <v>6.3821897283645264E-4</v>
      </c>
      <c r="L55" s="101">
        <f>FilteredProperties[[#This Row],[Evergreen Forest Acreage]]/FilteredProperties[[#This Row],[Forestland Acreage]]</f>
        <v>0.43351400089282227</v>
      </c>
      <c r="M55" s="101">
        <f>FilteredProperties[[#This Row],[Mixed Forest Acreage]]/FilteredProperties[[#This Row],[Forestland Acreage]]</f>
        <v>0</v>
      </c>
      <c r="N55" s="101">
        <f>FilteredProperties[[#This Row],[Woody Wetlands Acreage]]/FilteredProperties[[#This Row],[Forestland Acreage]]</f>
        <v>0.56584778013441317</v>
      </c>
      <c r="O55" s="92">
        <v>1.59582216309</v>
      </c>
      <c r="P55" s="92">
        <v>1928.2149696599899</v>
      </c>
      <c r="Q55" s="92">
        <v>0</v>
      </c>
      <c r="R55" s="92">
        <v>883.87777634999895</v>
      </c>
      <c r="S55" s="92">
        <f>SUM(FilteredProperties[[#This Row],[Deciduous Forest Harvested Acreage]:[Woody Wetlands Harvested Acreage]])</f>
        <v>2813.6885681730787</v>
      </c>
      <c r="T55" s="101">
        <f>FilteredProperties[[#This Row],[Harvested Forestland Acreage]]/FilteredProperties[[#This Row],[Forestland Acreage]]</f>
        <v>0.18734460149302745</v>
      </c>
    </row>
    <row r="56" spans="1:20" ht="16" x14ac:dyDescent="0.2">
      <c r="A56" s="92">
        <v>51</v>
      </c>
      <c r="B56" s="92" t="s">
        <v>114</v>
      </c>
      <c r="C56" s="92" t="s">
        <v>114</v>
      </c>
      <c r="D56" s="92" t="s">
        <v>114</v>
      </c>
      <c r="E56" s="92">
        <v>7656.52806916999</v>
      </c>
      <c r="F56" s="92">
        <v>24.262466835600002</v>
      </c>
      <c r="G56" s="92">
        <v>404.87914552000001</v>
      </c>
      <c r="H56" s="92">
        <v>0</v>
      </c>
      <c r="I56" s="92">
        <v>7013.6813665500003</v>
      </c>
      <c r="J56" s="92">
        <v>7442.8229789099896</v>
      </c>
      <c r="K56" s="101">
        <f>FilteredProperties[[#This Row],[Deciduous Forest Acreage]]/FilteredProperties[[#This Row],[Forestland Acreage]]</f>
        <v>3.2598473595771681E-3</v>
      </c>
      <c r="L56" s="101">
        <f>FilteredProperties[[#This Row],[Evergreen Forest Acreage]]/FilteredProperties[[#This Row],[Forestland Acreage]]</f>
        <v>5.4398599384570485E-2</v>
      </c>
      <c r="M56" s="101">
        <f>FilteredProperties[[#This Row],[Mixed Forest Acreage]]/FilteredProperties[[#This Row],[Forestland Acreage]]</f>
        <v>0</v>
      </c>
      <c r="N56" s="101">
        <f>FilteredProperties[[#This Row],[Woody Wetlands Acreage]]/FilteredProperties[[#This Row],[Forestland Acreage]]</f>
        <v>0.94234155325526259</v>
      </c>
      <c r="O56" s="92">
        <v>6.6705367666400006E-2</v>
      </c>
      <c r="P56" s="92">
        <v>3.04319154552</v>
      </c>
      <c r="Q56" s="92">
        <v>0</v>
      </c>
      <c r="R56" s="92">
        <v>144.91603437200001</v>
      </c>
      <c r="S56" s="92">
        <f>SUM(FilteredProperties[[#This Row],[Deciduous Forest Harvested Acreage]:[Woody Wetlands Harvested Acreage]])</f>
        <v>148.0259312851864</v>
      </c>
      <c r="T56" s="101">
        <f>FilteredProperties[[#This Row],[Harvested Forestland Acreage]]/FilteredProperties[[#This Row],[Forestland Acreage]]</f>
        <v>1.9888412193146771E-2</v>
      </c>
    </row>
    <row r="57" spans="1:20" ht="16" x14ac:dyDescent="0.2">
      <c r="A57" s="92">
        <v>52</v>
      </c>
      <c r="B57" s="92" t="s">
        <v>125</v>
      </c>
      <c r="C57" s="92" t="s">
        <v>102</v>
      </c>
      <c r="D57" s="92" t="s">
        <v>103</v>
      </c>
      <c r="E57" s="92">
        <v>6159.3372971999897</v>
      </c>
      <c r="F57" s="92">
        <v>14.1126918005</v>
      </c>
      <c r="G57" s="92">
        <v>4222.1593976800004</v>
      </c>
      <c r="H57" s="92">
        <v>404.88411808099897</v>
      </c>
      <c r="I57" s="92">
        <v>746.06644092700003</v>
      </c>
      <c r="J57" s="92">
        <v>5387.2226484900002</v>
      </c>
      <c r="K57" s="101">
        <f>FilteredProperties[[#This Row],[Deciduous Forest Acreage]]/FilteredProperties[[#This Row],[Forestland Acreage]]</f>
        <v>2.6196600217471403E-3</v>
      </c>
      <c r="L57" s="101">
        <f>FilteredProperties[[#This Row],[Evergreen Forest Acreage]]/FilteredProperties[[#This Row],[Forestland Acreage]]</f>
        <v>0.78373582700604394</v>
      </c>
      <c r="M57" s="101">
        <f>FilteredProperties[[#This Row],[Mixed Forest Acreage]]/FilteredProperties[[#This Row],[Forestland Acreage]]</f>
        <v>7.515637360829798E-2</v>
      </c>
      <c r="N57" s="101">
        <f>FilteredProperties[[#This Row],[Woody Wetlands Acreage]]/FilteredProperties[[#This Row],[Forestland Acreage]]</f>
        <v>0.13848813936363241</v>
      </c>
      <c r="O57" s="92">
        <v>0.33049269690900002</v>
      </c>
      <c r="P57" s="92">
        <v>1520.1317153099901</v>
      </c>
      <c r="Q57" s="92">
        <v>85.953325118400002</v>
      </c>
      <c r="R57" s="92">
        <v>123.705126309999</v>
      </c>
      <c r="S57" s="92">
        <f>SUM(FilteredProperties[[#This Row],[Deciduous Forest Harvested Acreage]:[Woody Wetlands Harvested Acreage]])</f>
        <v>1730.1206594352982</v>
      </c>
      <c r="T57" s="101">
        <f>FilteredProperties[[#This Row],[Harvested Forestland Acreage]]/FilteredProperties[[#This Row],[Forestland Acreage]]</f>
        <v>0.3211526183942367</v>
      </c>
    </row>
    <row r="58" spans="1:20" ht="16" x14ac:dyDescent="0.2">
      <c r="A58" s="92">
        <v>53</v>
      </c>
      <c r="B58" s="92" t="s">
        <v>111</v>
      </c>
      <c r="C58" s="92" t="s">
        <v>102</v>
      </c>
      <c r="D58" s="92" t="s">
        <v>103</v>
      </c>
      <c r="E58" s="92">
        <v>9497.6940104599907</v>
      </c>
      <c r="F58" s="92">
        <v>132.39742945699899</v>
      </c>
      <c r="G58" s="92">
        <v>3674.2572814700002</v>
      </c>
      <c r="H58" s="92">
        <v>420.79494285300001</v>
      </c>
      <c r="I58" s="92">
        <v>884.29155846200001</v>
      </c>
      <c r="J58" s="92">
        <v>5111.7412122400001</v>
      </c>
      <c r="K58" s="101">
        <f>FilteredProperties[[#This Row],[Deciduous Forest Acreage]]/FilteredProperties[[#This Row],[Forestland Acreage]]</f>
        <v>2.5900651844419472E-2</v>
      </c>
      <c r="L58" s="101">
        <f>FilteredProperties[[#This Row],[Evergreen Forest Acreage]]/FilteredProperties[[#This Row],[Forestland Acreage]]</f>
        <v>0.71878781200269637</v>
      </c>
      <c r="M58" s="101">
        <f>FilteredProperties[[#This Row],[Mixed Forest Acreage]]/FilteredProperties[[#This Row],[Forestland Acreage]]</f>
        <v>8.2319296963901806E-2</v>
      </c>
      <c r="N58" s="101">
        <f>FilteredProperties[[#This Row],[Woody Wetlands Acreage]]/FilteredProperties[[#This Row],[Forestland Acreage]]</f>
        <v>0.17299223918937348</v>
      </c>
      <c r="O58" s="92">
        <v>62.938712976799899</v>
      </c>
      <c r="P58" s="92">
        <v>908.03086752499905</v>
      </c>
      <c r="Q58" s="92">
        <v>74.735844545600003</v>
      </c>
      <c r="R58" s="92">
        <v>121.006222147</v>
      </c>
      <c r="S58" s="92">
        <f>SUM(FilteredProperties[[#This Row],[Deciduous Forest Harvested Acreage]:[Woody Wetlands Harvested Acreage]])</f>
        <v>1166.7116471943989</v>
      </c>
      <c r="T58" s="101">
        <f>FilteredProperties[[#This Row],[Harvested Forestland Acreage]]/FilteredProperties[[#This Row],[Forestland Acreage]]</f>
        <v>0.22824153233749833</v>
      </c>
    </row>
    <row r="59" spans="1:20" ht="16" x14ac:dyDescent="0.2">
      <c r="A59" s="92">
        <v>54</v>
      </c>
      <c r="B59" s="92" t="s">
        <v>94</v>
      </c>
      <c r="C59" s="92" t="s">
        <v>95</v>
      </c>
      <c r="D59" s="92" t="s">
        <v>139</v>
      </c>
      <c r="E59" s="92">
        <v>8956.3976900399903</v>
      </c>
      <c r="F59" s="92">
        <v>25.4920802432</v>
      </c>
      <c r="G59" s="92">
        <v>5982.9578565700003</v>
      </c>
      <c r="H59" s="92">
        <v>0.22239484331000001</v>
      </c>
      <c r="I59" s="92">
        <v>2183.5283274600001</v>
      </c>
      <c r="J59" s="92">
        <v>8192.2006591200006</v>
      </c>
      <c r="K59" s="101">
        <f>FilteredProperties[[#This Row],[Deciduous Forest Acreage]]/FilteredProperties[[#This Row],[Forestland Acreage]]</f>
        <v>3.1117499807357426E-3</v>
      </c>
      <c r="L59" s="101">
        <f>FilteredProperties[[#This Row],[Evergreen Forest Acreage]]/FilteredProperties[[#This Row],[Forestland Acreage]]</f>
        <v>0.73032364629758528</v>
      </c>
      <c r="M59" s="101">
        <f>FilteredProperties[[#This Row],[Mixed Forest Acreage]]/FilteredProperties[[#This Row],[Forestland Acreage]]</f>
        <v>2.714714306496119E-5</v>
      </c>
      <c r="N59" s="101">
        <f>FilteredProperties[[#This Row],[Woody Wetlands Acreage]]/FilteredProperties[[#This Row],[Forestland Acreage]]</f>
        <v>0.266537456578188</v>
      </c>
      <c r="O59" s="92">
        <v>10.1340366781999</v>
      </c>
      <c r="P59" s="92">
        <v>1061.19704726999</v>
      </c>
      <c r="Q59" s="92">
        <v>0</v>
      </c>
      <c r="R59" s="92">
        <v>135.30166598700001</v>
      </c>
      <c r="S59" s="92">
        <f>SUM(FilteredProperties[[#This Row],[Deciduous Forest Harvested Acreage]:[Woody Wetlands Harvested Acreage]])</f>
        <v>1206.6327499351898</v>
      </c>
      <c r="T59" s="101">
        <f>FilteredProperties[[#This Row],[Harvested Forestland Acreage]]/FilteredProperties[[#This Row],[Forestland Acreage]]</f>
        <v>0.1472904290487442</v>
      </c>
    </row>
    <row r="60" spans="1:20" ht="16" x14ac:dyDescent="0.2">
      <c r="A60" s="92">
        <v>55</v>
      </c>
      <c r="B60" s="92" t="s">
        <v>94</v>
      </c>
      <c r="C60" s="92" t="s">
        <v>95</v>
      </c>
      <c r="D60" s="92" t="s">
        <v>139</v>
      </c>
      <c r="E60" s="92">
        <v>7795.5014918300003</v>
      </c>
      <c r="F60" s="92">
        <v>3.1225608566499998</v>
      </c>
      <c r="G60" s="92">
        <v>4610.4831386799897</v>
      </c>
      <c r="H60" s="92">
        <v>0</v>
      </c>
      <c r="I60" s="92">
        <v>2585.5732097300001</v>
      </c>
      <c r="J60" s="92">
        <v>7199.1789092700001</v>
      </c>
      <c r="K60" s="101">
        <f>FilteredProperties[[#This Row],[Deciduous Forest Acreage]]/FilteredProperties[[#This Row],[Forestland Acreage]]</f>
        <v>4.3373847156781228E-4</v>
      </c>
      <c r="L60" s="101">
        <f>FilteredProperties[[#This Row],[Evergreen Forest Acreage]]/FilteredProperties[[#This Row],[Forestland Acreage]]</f>
        <v>0.64041791387394409</v>
      </c>
      <c r="M60" s="101">
        <f>FilteredProperties[[#This Row],[Mixed Forest Acreage]]/FilteredProperties[[#This Row],[Forestland Acreage]]</f>
        <v>0</v>
      </c>
      <c r="N60" s="101">
        <f>FilteredProperties[[#This Row],[Woody Wetlands Acreage]]/FilteredProperties[[#This Row],[Forestland Acreage]]</f>
        <v>0.35914834765402132</v>
      </c>
      <c r="O60" s="92">
        <v>0.29763748305400001</v>
      </c>
      <c r="P60" s="92">
        <v>1185.6041276000001</v>
      </c>
      <c r="Q60" s="92">
        <v>0</v>
      </c>
      <c r="R60" s="92">
        <v>157.22772849</v>
      </c>
      <c r="S60" s="92">
        <f>SUM(FilteredProperties[[#This Row],[Deciduous Forest Harvested Acreage]:[Woody Wetlands Harvested Acreage]])</f>
        <v>1343.1294935730539</v>
      </c>
      <c r="T60" s="101">
        <f>FilteredProperties[[#This Row],[Harvested Forestland Acreage]]/FilteredProperties[[#This Row],[Forestland Acreage]]</f>
        <v>0.18656703917214468</v>
      </c>
    </row>
    <row r="61" spans="1:20" ht="16" x14ac:dyDescent="0.2">
      <c r="A61" s="92">
        <v>56</v>
      </c>
      <c r="B61" s="92" t="s">
        <v>94</v>
      </c>
      <c r="C61" s="92" t="s">
        <v>95</v>
      </c>
      <c r="D61" s="92" t="s">
        <v>139</v>
      </c>
      <c r="E61" s="92">
        <v>8951.9969883600006</v>
      </c>
      <c r="F61" s="92">
        <v>3.2764935502700001</v>
      </c>
      <c r="G61" s="92">
        <v>5976.10620285</v>
      </c>
      <c r="H61" s="92">
        <v>0.77373718605700004</v>
      </c>
      <c r="I61" s="92">
        <v>2441.8249085900002</v>
      </c>
      <c r="J61" s="92">
        <v>8421.9813421800009</v>
      </c>
      <c r="K61" s="101">
        <f>FilteredProperties[[#This Row],[Deciduous Forest Acreage]]/FilteredProperties[[#This Row],[Forestland Acreage]]</f>
        <v>3.8904070398022172E-4</v>
      </c>
      <c r="L61" s="101">
        <f>FilteredProperties[[#This Row],[Evergreen Forest Acreage]]/FilteredProperties[[#This Row],[Forestland Acreage]]</f>
        <v>0.70958435551498211</v>
      </c>
      <c r="M61" s="101">
        <f>FilteredProperties[[#This Row],[Mixed Forest Acreage]]/FilteredProperties[[#This Row],[Forestland Acreage]]</f>
        <v>9.1871158890114663E-5</v>
      </c>
      <c r="N61" s="101">
        <f>FilteredProperties[[#This Row],[Woody Wetlands Acreage]]/FilteredProperties[[#This Row],[Forestland Acreage]]</f>
        <v>0.28993473262171132</v>
      </c>
      <c r="O61" s="92">
        <v>1.0074346977199999</v>
      </c>
      <c r="P61" s="92">
        <v>2325.9662890499899</v>
      </c>
      <c r="Q61" s="92">
        <v>0.74056255629300005</v>
      </c>
      <c r="R61" s="92">
        <v>352.77401746999902</v>
      </c>
      <c r="S61" s="92">
        <f>SUM(FilteredProperties[[#This Row],[Deciduous Forest Harvested Acreage]:[Woody Wetlands Harvested Acreage]])</f>
        <v>2680.4883037740015</v>
      </c>
      <c r="T61" s="101">
        <f>FilteredProperties[[#This Row],[Harvested Forestland Acreage]]/FilteredProperties[[#This Row],[Forestland Acreage]]</f>
        <v>0.31827288554407629</v>
      </c>
    </row>
    <row r="62" spans="1:20" ht="16" x14ac:dyDescent="0.2">
      <c r="A62" s="92">
        <v>57</v>
      </c>
      <c r="B62" s="92" t="s">
        <v>94</v>
      </c>
      <c r="C62" s="92" t="s">
        <v>95</v>
      </c>
      <c r="D62" s="92" t="s">
        <v>139</v>
      </c>
      <c r="E62" s="92">
        <v>11898.430632600001</v>
      </c>
      <c r="F62" s="92">
        <v>72.837900580699895</v>
      </c>
      <c r="G62" s="92">
        <v>8397.7061563299903</v>
      </c>
      <c r="H62" s="92">
        <v>0</v>
      </c>
      <c r="I62" s="92">
        <v>2573.38490963</v>
      </c>
      <c r="J62" s="92">
        <v>11043.9289664999</v>
      </c>
      <c r="K62" s="101">
        <f>FilteredProperties[[#This Row],[Deciduous Forest Acreage]]/FilteredProperties[[#This Row],[Forestland Acreage]]</f>
        <v>6.5952887601543556E-3</v>
      </c>
      <c r="L62" s="101">
        <f>FilteredProperties[[#This Row],[Evergreen Forest Acreage]]/FilteredProperties[[#This Row],[Forestland Acreage]]</f>
        <v>0.76039117797689315</v>
      </c>
      <c r="M62" s="101">
        <f>FilteredProperties[[#This Row],[Mixed Forest Acreage]]/FilteredProperties[[#This Row],[Forestland Acreage]]</f>
        <v>0</v>
      </c>
      <c r="N62" s="101">
        <f>FilteredProperties[[#This Row],[Woody Wetlands Acreage]]/FilteredProperties[[#This Row],[Forestland Acreage]]</f>
        <v>0.23301353326664603</v>
      </c>
      <c r="O62" s="92">
        <v>7.62059921055</v>
      </c>
      <c r="P62" s="92">
        <v>2779.1262108699898</v>
      </c>
      <c r="Q62" s="92">
        <v>0</v>
      </c>
      <c r="R62" s="92">
        <v>315.74539590099897</v>
      </c>
      <c r="S62" s="92">
        <f>SUM(FilteredProperties[[#This Row],[Deciduous Forest Harvested Acreage]:[Woody Wetlands Harvested Acreage]])</f>
        <v>3102.492205981539</v>
      </c>
      <c r="T62" s="101">
        <f>FilteredProperties[[#This Row],[Harvested Forestland Acreage]]/FilteredProperties[[#This Row],[Forestland Acreage]]</f>
        <v>0.28092286860885135</v>
      </c>
    </row>
    <row r="63" spans="1:20" ht="16" x14ac:dyDescent="0.2">
      <c r="A63" s="92">
        <v>58</v>
      </c>
      <c r="B63" s="92" t="s">
        <v>127</v>
      </c>
      <c r="C63" s="92" t="s">
        <v>127</v>
      </c>
      <c r="D63" s="92" t="s">
        <v>103</v>
      </c>
      <c r="E63" s="92">
        <v>37461.960885300003</v>
      </c>
      <c r="F63" s="92">
        <v>9.7469184139599996</v>
      </c>
      <c r="G63" s="92">
        <v>14801.7855471</v>
      </c>
      <c r="H63" s="92">
        <v>0</v>
      </c>
      <c r="I63" s="92">
        <v>18724.775796900001</v>
      </c>
      <c r="J63" s="92">
        <v>33536.308262400002</v>
      </c>
      <c r="K63" s="101">
        <f>FilteredProperties[[#This Row],[Deciduous Forest Acreage]]/FilteredProperties[[#This Row],[Forestland Acreage]]</f>
        <v>2.9063778689343632E-4</v>
      </c>
      <c r="L63" s="101">
        <f>FilteredProperties[[#This Row],[Evergreen Forest Acreage]]/FilteredProperties[[#This Row],[Forestland Acreage]]</f>
        <v>0.44136597956118384</v>
      </c>
      <c r="M63" s="101">
        <f>FilteredProperties[[#This Row],[Mixed Forest Acreage]]/FilteredProperties[[#This Row],[Forestland Acreage]]</f>
        <v>0</v>
      </c>
      <c r="N63" s="101">
        <f>FilteredProperties[[#This Row],[Woody Wetlands Acreage]]/FilteredProperties[[#This Row],[Forestland Acreage]]</f>
        <v>0.55834338265233896</v>
      </c>
      <c r="O63" s="92">
        <v>2.6385940290799999E-2</v>
      </c>
      <c r="P63" s="92">
        <v>747.09998815400002</v>
      </c>
      <c r="Q63" s="92">
        <v>0</v>
      </c>
      <c r="R63" s="92">
        <v>94.803158170499898</v>
      </c>
      <c r="S63" s="92">
        <f>SUM(FilteredProperties[[#This Row],[Deciduous Forest Harvested Acreage]:[Woody Wetlands Harvested Acreage]])</f>
        <v>841.92953226479062</v>
      </c>
      <c r="T63" s="101">
        <f>FilteredProperties[[#This Row],[Harvested Forestland Acreage]]/FilteredProperties[[#This Row],[Forestland Acreage]]</f>
        <v>2.5105015306909589E-2</v>
      </c>
    </row>
    <row r="64" spans="1:20" ht="16" x14ac:dyDescent="0.2">
      <c r="A64" s="92">
        <v>59</v>
      </c>
      <c r="B64" s="92" t="s">
        <v>94</v>
      </c>
      <c r="C64" s="92" t="s">
        <v>95</v>
      </c>
      <c r="D64" s="92" t="s">
        <v>139</v>
      </c>
      <c r="E64" s="92">
        <v>16682.312186899901</v>
      </c>
      <c r="F64" s="92">
        <v>125.765548535999</v>
      </c>
      <c r="G64" s="92">
        <v>7398.6751056399899</v>
      </c>
      <c r="H64" s="92">
        <v>0.75641935388799997</v>
      </c>
      <c r="I64" s="92">
        <v>5275.9824242300001</v>
      </c>
      <c r="J64" s="92">
        <v>12801.1794977999</v>
      </c>
      <c r="K64" s="101">
        <f>FilteredProperties[[#This Row],[Deciduous Forest Acreage]]/FilteredProperties[[#This Row],[Forestland Acreage]]</f>
        <v>9.824528166143905E-3</v>
      </c>
      <c r="L64" s="101">
        <f>FilteredProperties[[#This Row],[Evergreen Forest Acreage]]/FilteredProperties[[#This Row],[Forestland Acreage]]</f>
        <v>0.57796823385779239</v>
      </c>
      <c r="M64" s="101">
        <f>FilteredProperties[[#This Row],[Mixed Forest Acreage]]/FilteredProperties[[#This Row],[Forestland Acreage]]</f>
        <v>5.9089816998347965E-5</v>
      </c>
      <c r="N64" s="101">
        <f>FilteredProperties[[#This Row],[Woody Wetlands Acreage]]/FilteredProperties[[#This Row],[Forestland Acreage]]</f>
        <v>0.41214814815593886</v>
      </c>
      <c r="O64" s="92">
        <v>32.246347532500003</v>
      </c>
      <c r="P64" s="92">
        <v>2794.30648715999</v>
      </c>
      <c r="Q64" s="92">
        <v>0</v>
      </c>
      <c r="R64" s="92">
        <v>1100.67888676999</v>
      </c>
      <c r="S64" s="92">
        <f>SUM(FilteredProperties[[#This Row],[Deciduous Forest Harvested Acreage]:[Woody Wetlands Harvested Acreage]])</f>
        <v>3927.23172146248</v>
      </c>
      <c r="T64" s="101">
        <f>FilteredProperties[[#This Row],[Harvested Forestland Acreage]]/FilteredProperties[[#This Row],[Forestland Acreage]]</f>
        <v>0.30678670837616501</v>
      </c>
    </row>
    <row r="65" spans="1:20" ht="16" x14ac:dyDescent="0.2">
      <c r="A65" s="92">
        <v>60</v>
      </c>
      <c r="B65" s="92" t="s">
        <v>114</v>
      </c>
      <c r="C65" s="92" t="s">
        <v>114</v>
      </c>
      <c r="D65" s="92" t="s">
        <v>114</v>
      </c>
      <c r="E65" s="92">
        <v>12276.209888400001</v>
      </c>
      <c r="F65" s="92">
        <v>0</v>
      </c>
      <c r="G65" s="92">
        <v>7154.9370330199899</v>
      </c>
      <c r="H65" s="92">
        <v>0.80654446911699995</v>
      </c>
      <c r="I65" s="92">
        <v>3866.6717168300002</v>
      </c>
      <c r="J65" s="92">
        <v>11022.415294300001</v>
      </c>
      <c r="K65" s="101">
        <f>FilteredProperties[[#This Row],[Deciduous Forest Acreage]]/FilteredProperties[[#This Row],[Forestland Acreage]]</f>
        <v>0</v>
      </c>
      <c r="L65" s="101">
        <f>FilteredProperties[[#This Row],[Evergreen Forest Acreage]]/FilteredProperties[[#This Row],[Forestland Acreage]]</f>
        <v>0.64912606193671618</v>
      </c>
      <c r="M65" s="101">
        <f>FilteredProperties[[#This Row],[Mixed Forest Acreage]]/FilteredProperties[[#This Row],[Forestland Acreage]]</f>
        <v>7.317311565406964E-5</v>
      </c>
      <c r="N65" s="101">
        <f>FilteredProperties[[#This Row],[Woody Wetlands Acreage]]/FilteredProperties[[#This Row],[Forestland Acreage]]</f>
        <v>0.35080076494936319</v>
      </c>
      <c r="O65" s="92">
        <v>0</v>
      </c>
      <c r="P65" s="92">
        <v>419.47416930899902</v>
      </c>
      <c r="Q65" s="92">
        <v>0</v>
      </c>
      <c r="R65" s="92">
        <v>67.889873360300001</v>
      </c>
      <c r="S65" s="92">
        <f>SUM(FilteredProperties[[#This Row],[Deciduous Forest Harvested Acreage]:[Woody Wetlands Harvested Acreage]])</f>
        <v>487.36404266929901</v>
      </c>
      <c r="T65" s="101">
        <f>FilteredProperties[[#This Row],[Harvested Forestland Acreage]]/FilteredProperties[[#This Row],[Forestland Acreage]]</f>
        <v>4.4215721296704237E-2</v>
      </c>
    </row>
    <row r="66" spans="1:20" ht="16" x14ac:dyDescent="0.2">
      <c r="A66" s="92">
        <v>61</v>
      </c>
      <c r="B66" s="92" t="s">
        <v>94</v>
      </c>
      <c r="C66" s="92" t="s">
        <v>95</v>
      </c>
      <c r="D66" s="92" t="s">
        <v>139</v>
      </c>
      <c r="E66" s="92">
        <v>29229.446540799901</v>
      </c>
      <c r="F66" s="92">
        <v>21.240555605200001</v>
      </c>
      <c r="G66" s="92">
        <v>18061.585404500001</v>
      </c>
      <c r="H66" s="92">
        <v>0.300316364063</v>
      </c>
      <c r="I66" s="92">
        <v>7811.6901264899898</v>
      </c>
      <c r="J66" s="92">
        <v>25894.816403000001</v>
      </c>
      <c r="K66" s="101">
        <f>FilteredProperties[[#This Row],[Deciduous Forest Acreage]]/FilteredProperties[[#This Row],[Forestland Acreage]]</f>
        <v>8.2026283850150075E-4</v>
      </c>
      <c r="L66" s="101">
        <f>FilteredProperties[[#This Row],[Evergreen Forest Acreage]]/FilteredProperties[[#This Row],[Forestland Acreage]]</f>
        <v>0.69749810631627052</v>
      </c>
      <c r="M66" s="101">
        <f>FilteredProperties[[#This Row],[Mixed Forest Acreage]]/FilteredProperties[[#This Row],[Forestland Acreage]]</f>
        <v>1.15975475318762E-5</v>
      </c>
      <c r="N66" s="101">
        <f>FilteredProperties[[#This Row],[Woody Wetlands Acreage]]/FilteredProperties[[#This Row],[Forestland Acreage]]</f>
        <v>0.30167003329612252</v>
      </c>
      <c r="O66" s="92">
        <v>2.3657208568699999</v>
      </c>
      <c r="P66" s="92">
        <v>5428.34219854</v>
      </c>
      <c r="Q66" s="92">
        <v>9.6198087212000002E-2</v>
      </c>
      <c r="R66" s="92">
        <v>550.14921452199906</v>
      </c>
      <c r="S66" s="92">
        <f>SUM(FilteredProperties[[#This Row],[Deciduous Forest Harvested Acreage]:[Woody Wetlands Harvested Acreage]])</f>
        <v>5980.9533320060809</v>
      </c>
      <c r="T66" s="101">
        <f>FilteredProperties[[#This Row],[Harvested Forestland Acreage]]/FilteredProperties[[#This Row],[Forestland Acreage]]</f>
        <v>0.23097106536399956</v>
      </c>
    </row>
    <row r="67" spans="1:20" ht="16" x14ac:dyDescent="0.2">
      <c r="A67" s="92">
        <v>62</v>
      </c>
      <c r="B67" s="92" t="s">
        <v>94</v>
      </c>
      <c r="C67" s="92" t="s">
        <v>95</v>
      </c>
      <c r="D67" s="92" t="s">
        <v>139</v>
      </c>
      <c r="E67" s="92">
        <v>10147.264263200001</v>
      </c>
      <c r="F67" s="92">
        <v>40.186316502499899</v>
      </c>
      <c r="G67" s="92">
        <v>6032.11626677</v>
      </c>
      <c r="H67" s="92">
        <v>2.4971313415399998</v>
      </c>
      <c r="I67" s="92">
        <v>2570.4657933600001</v>
      </c>
      <c r="J67" s="92">
        <v>8645.2655079699907</v>
      </c>
      <c r="K67" s="101">
        <f>FilteredProperties[[#This Row],[Deciduous Forest Acreage]]/FilteredProperties[[#This Row],[Forestland Acreage]]</f>
        <v>4.6483611712621782E-3</v>
      </c>
      <c r="L67" s="101">
        <f>FilteredProperties[[#This Row],[Evergreen Forest Acreage]]/FilteredProperties[[#This Row],[Forestland Acreage]]</f>
        <v>0.69773638082127698</v>
      </c>
      <c r="M67" s="101">
        <f>FilteredProperties[[#This Row],[Mixed Forest Acreage]]/FilteredProperties[[#This Row],[Forestland Acreage]]</f>
        <v>2.8884380002417711E-4</v>
      </c>
      <c r="N67" s="101">
        <f>FilteredProperties[[#This Row],[Woody Wetlands Acreage]]/FilteredProperties[[#This Row],[Forestland Acreage]]</f>
        <v>0.29732641420790507</v>
      </c>
      <c r="O67" s="92">
        <v>1.8515828345400001</v>
      </c>
      <c r="P67" s="92">
        <v>1631.25571237999</v>
      </c>
      <c r="Q67" s="92">
        <v>0.286161637794</v>
      </c>
      <c r="R67" s="92">
        <v>232.707326053999</v>
      </c>
      <c r="S67" s="92">
        <f>SUM(FilteredProperties[[#This Row],[Deciduous Forest Harvested Acreage]:[Woody Wetlands Harvested Acreage]])</f>
        <v>1866.100782906323</v>
      </c>
      <c r="T67" s="101">
        <f>FilteredProperties[[#This Row],[Harvested Forestland Acreage]]/FilteredProperties[[#This Row],[Forestland Acreage]]</f>
        <v>0.21585233920068528</v>
      </c>
    </row>
    <row r="68" spans="1:20" ht="16" x14ac:dyDescent="0.2">
      <c r="A68" s="92">
        <v>63</v>
      </c>
      <c r="B68" s="92" t="s">
        <v>94</v>
      </c>
      <c r="C68" s="92" t="s">
        <v>95</v>
      </c>
      <c r="D68" s="92" t="s">
        <v>139</v>
      </c>
      <c r="E68" s="92">
        <v>24768.798860599902</v>
      </c>
      <c r="F68" s="92">
        <v>3.6042772761299999</v>
      </c>
      <c r="G68" s="92">
        <v>15466.348856000001</v>
      </c>
      <c r="H68" s="92">
        <v>0</v>
      </c>
      <c r="I68" s="92">
        <v>7586.9159199899896</v>
      </c>
      <c r="J68" s="92">
        <v>23056.869053300001</v>
      </c>
      <c r="K68" s="101">
        <f>FilteredProperties[[#This Row],[Deciduous Forest Acreage]]/FilteredProperties[[#This Row],[Forestland Acreage]]</f>
        <v>1.563211929511366E-4</v>
      </c>
      <c r="L68" s="101">
        <f>FilteredProperties[[#This Row],[Evergreen Forest Acreage]]/FilteredProperties[[#This Row],[Forestland Acreage]]</f>
        <v>0.67079137328866378</v>
      </c>
      <c r="M68" s="101">
        <f>FilteredProperties[[#This Row],[Mixed Forest Acreage]]/FilteredProperties[[#This Row],[Forestland Acreage]]</f>
        <v>0</v>
      </c>
      <c r="N68" s="101">
        <f>FilteredProperties[[#This Row],[Woody Wetlands Acreage]]/FilteredProperties[[#This Row],[Forestland Acreage]]</f>
        <v>0.32905230551691567</v>
      </c>
      <c r="O68" s="92">
        <v>0.219294260017</v>
      </c>
      <c r="P68" s="92">
        <v>4647.9995228500002</v>
      </c>
      <c r="Q68" s="92">
        <v>0</v>
      </c>
      <c r="R68" s="92">
        <v>492.05795250400001</v>
      </c>
      <c r="S68" s="92">
        <f>SUM(FilteredProperties[[#This Row],[Deciduous Forest Harvested Acreage]:[Woody Wetlands Harvested Acreage]])</f>
        <v>5140.2767696140172</v>
      </c>
      <c r="T68" s="101">
        <f>FilteredProperties[[#This Row],[Harvested Forestland Acreage]]/FilteredProperties[[#This Row],[Forestland Acreage]]</f>
        <v>0.22293906244301276</v>
      </c>
    </row>
    <row r="69" spans="1:20" ht="16" x14ac:dyDescent="0.2">
      <c r="A69" s="92">
        <v>64</v>
      </c>
      <c r="B69" s="92" t="s">
        <v>129</v>
      </c>
      <c r="C69" s="92" t="s">
        <v>102</v>
      </c>
      <c r="D69" s="92" t="s">
        <v>103</v>
      </c>
      <c r="E69" s="92">
        <v>5312.9880146799896</v>
      </c>
      <c r="F69" s="92">
        <v>56.826504202000002</v>
      </c>
      <c r="G69" s="92">
        <v>1977.27704031999</v>
      </c>
      <c r="H69" s="92">
        <v>0</v>
      </c>
      <c r="I69" s="92">
        <v>2776.3797129200002</v>
      </c>
      <c r="J69" s="92">
        <v>4810.4832574399898</v>
      </c>
      <c r="K69" s="101">
        <f>FilteredProperties[[#This Row],[Deciduous Forest Acreage]]/FilteredProperties[[#This Row],[Forestland Acreage]]</f>
        <v>1.181305518818946E-2</v>
      </c>
      <c r="L69" s="101">
        <f>FilteredProperties[[#This Row],[Evergreen Forest Acreage]]/FilteredProperties[[#This Row],[Forestland Acreage]]</f>
        <v>0.41103501134982512</v>
      </c>
      <c r="M69" s="101">
        <f>FilteredProperties[[#This Row],[Mixed Forest Acreage]]/FilteredProperties[[#This Row],[Forestland Acreage]]</f>
        <v>0</v>
      </c>
      <c r="N69" s="101">
        <f>FilteredProperties[[#This Row],[Woody Wetlands Acreage]]/FilteredProperties[[#This Row],[Forestland Acreage]]</f>
        <v>0.57715193346240123</v>
      </c>
      <c r="O69" s="92">
        <v>11.5352558341999</v>
      </c>
      <c r="P69" s="92">
        <v>839.27167299999905</v>
      </c>
      <c r="Q69" s="92">
        <v>0</v>
      </c>
      <c r="R69" s="92">
        <v>270.71548807300002</v>
      </c>
      <c r="S69" s="92">
        <f>SUM(FilteredProperties[[#This Row],[Deciduous Forest Harvested Acreage]:[Woody Wetlands Harvested Acreage]])</f>
        <v>1121.5224169071989</v>
      </c>
      <c r="T69" s="101">
        <f>FilteredProperties[[#This Row],[Harvested Forestland Acreage]]/FilteredProperties[[#This Row],[Forestland Acreage]]</f>
        <v>0.23314132008933403</v>
      </c>
    </row>
    <row r="70" spans="1:20" ht="16" x14ac:dyDescent="0.2">
      <c r="A70" s="92">
        <v>65</v>
      </c>
      <c r="B70" s="92" t="s">
        <v>100</v>
      </c>
      <c r="C70" s="92" t="s">
        <v>95</v>
      </c>
      <c r="D70" s="92" t="s">
        <v>139</v>
      </c>
      <c r="E70" s="92">
        <v>6865.90035446</v>
      </c>
      <c r="F70" s="92">
        <v>47.647570774599899</v>
      </c>
      <c r="G70" s="92">
        <v>1978.37439913</v>
      </c>
      <c r="H70" s="92">
        <v>0.44478968664399998</v>
      </c>
      <c r="I70" s="92">
        <v>322.58673803699901</v>
      </c>
      <c r="J70" s="92">
        <v>2349.05349763</v>
      </c>
      <c r="K70" s="101">
        <f>FilteredProperties[[#This Row],[Deciduous Forest Acreage]]/FilteredProperties[[#This Row],[Forestland Acreage]]</f>
        <v>2.0283731648799118E-2</v>
      </c>
      <c r="L70" s="101">
        <f>FilteredProperties[[#This Row],[Evergreen Forest Acreage]]/FilteredProperties[[#This Row],[Forestland Acreage]]</f>
        <v>0.84220065704166192</v>
      </c>
      <c r="M70" s="101">
        <f>FilteredProperties[[#This Row],[Mixed Forest Acreage]]/FilteredProperties[[#This Row],[Forestland Acreage]]</f>
        <v>1.8934847039148145E-4</v>
      </c>
      <c r="N70" s="101">
        <f>FilteredProperties[[#This Row],[Woody Wetlands Acreage]]/FilteredProperties[[#This Row],[Forestland Acreage]]</f>
        <v>0.13732626283839949</v>
      </c>
      <c r="O70" s="92">
        <v>11.2452965393</v>
      </c>
      <c r="P70" s="92">
        <v>344.15635007899903</v>
      </c>
      <c r="Q70" s="92">
        <v>0</v>
      </c>
      <c r="R70" s="92">
        <v>25.605288502600001</v>
      </c>
      <c r="S70" s="92">
        <f>SUM(FilteredProperties[[#This Row],[Deciduous Forest Harvested Acreage]:[Woody Wetlands Harvested Acreage]])</f>
        <v>381.00693512089902</v>
      </c>
      <c r="T70" s="101">
        <f>FilteredProperties[[#This Row],[Harvested Forestland Acreage]]/FilteredProperties[[#This Row],[Forestland Acreage]]</f>
        <v>0.16219593785552494</v>
      </c>
    </row>
    <row r="71" spans="1:20" ht="16" x14ac:dyDescent="0.2">
      <c r="A71" s="92">
        <v>66</v>
      </c>
      <c r="B71" s="92" t="s">
        <v>94</v>
      </c>
      <c r="C71" s="92" t="s">
        <v>95</v>
      </c>
      <c r="D71" s="92" t="s">
        <v>139</v>
      </c>
      <c r="E71" s="92">
        <v>28745.646055799902</v>
      </c>
      <c r="F71" s="92">
        <v>120.861701968999</v>
      </c>
      <c r="G71" s="92">
        <v>16268.387784</v>
      </c>
      <c r="H71" s="92">
        <v>0.54364266681499995</v>
      </c>
      <c r="I71" s="92">
        <v>8694.3641100900004</v>
      </c>
      <c r="J71" s="92">
        <v>25084.157238700001</v>
      </c>
      <c r="K71" s="101">
        <f>FilteredProperties[[#This Row],[Deciduous Forest Acreage]]/FilteredProperties[[#This Row],[Forestland Acreage]]</f>
        <v>4.8182484593316446E-3</v>
      </c>
      <c r="L71" s="101">
        <f>FilteredProperties[[#This Row],[Evergreen Forest Acreage]]/FilteredProperties[[#This Row],[Forestland Acreage]]</f>
        <v>0.64855229654281654</v>
      </c>
      <c r="M71" s="101">
        <f>FilteredProperties[[#This Row],[Mixed Forest Acreage]]/FilteredProperties[[#This Row],[Forestland Acreage]]</f>
        <v>2.1672749921064302E-5</v>
      </c>
      <c r="N71" s="101">
        <f>FilteredProperties[[#This Row],[Woody Wetlands Acreage]]/FilteredProperties[[#This Row],[Forestland Acreage]]</f>
        <v>0.34660778224895988</v>
      </c>
      <c r="O71" s="92">
        <v>39.746488193200001</v>
      </c>
      <c r="P71" s="92">
        <v>6017.5548214500004</v>
      </c>
      <c r="Q71" s="92">
        <v>0.22184328902200001</v>
      </c>
      <c r="R71" s="92">
        <v>1602.23586943999</v>
      </c>
      <c r="S71" s="92">
        <f>SUM(FilteredProperties[[#This Row],[Deciduous Forest Harvested Acreage]:[Woody Wetlands Harvested Acreage]])</f>
        <v>7659.7590223722127</v>
      </c>
      <c r="T71" s="101">
        <f>FilteredProperties[[#This Row],[Harvested Forestland Acreage]]/FilteredProperties[[#This Row],[Forestland Acreage]]</f>
        <v>0.30536242256346113</v>
      </c>
    </row>
    <row r="72" spans="1:20" ht="16" x14ac:dyDescent="0.2">
      <c r="A72" s="92">
        <v>67</v>
      </c>
      <c r="B72" s="92" t="s">
        <v>133</v>
      </c>
      <c r="C72" s="92" t="s">
        <v>102</v>
      </c>
      <c r="D72" s="92" t="s">
        <v>103</v>
      </c>
      <c r="E72" s="92">
        <v>5319.0584404600004</v>
      </c>
      <c r="F72" s="92">
        <v>5.2816515962399997</v>
      </c>
      <c r="G72" s="92">
        <v>3608.4568459799898</v>
      </c>
      <c r="H72" s="92">
        <v>1.33436905991</v>
      </c>
      <c r="I72" s="92">
        <v>886.87011815100004</v>
      </c>
      <c r="J72" s="92">
        <v>4501.9429847900001</v>
      </c>
      <c r="K72" s="101">
        <f>FilteredProperties[[#This Row],[Deciduous Forest Acreage]]/FilteredProperties[[#This Row],[Forestland Acreage]]</f>
        <v>1.1731937996736692E-3</v>
      </c>
      <c r="L72" s="101">
        <f>FilteredProperties[[#This Row],[Evergreen Forest Acreage]]/FilteredProperties[[#This Row],[Forestland Acreage]]</f>
        <v>0.80153321758434304</v>
      </c>
      <c r="M72" s="101">
        <f>FilteredProperties[[#This Row],[Mixed Forest Acreage]]/FilteredProperties[[#This Row],[Forestland Acreage]]</f>
        <v>2.9639848048236523E-4</v>
      </c>
      <c r="N72" s="101">
        <f>FilteredProperties[[#This Row],[Woody Wetlands Acreage]]/FilteredProperties[[#This Row],[Forestland Acreage]]</f>
        <v>0.19699719013486561</v>
      </c>
      <c r="O72" s="92">
        <v>0.34612536485599998</v>
      </c>
      <c r="P72" s="92">
        <v>927.73552478600004</v>
      </c>
      <c r="Q72" s="92">
        <v>0</v>
      </c>
      <c r="R72" s="92">
        <v>85.974803979800001</v>
      </c>
      <c r="S72" s="92">
        <f>SUM(FilteredProperties[[#This Row],[Deciduous Forest Harvested Acreage]:[Woody Wetlands Harvested Acreage]])</f>
        <v>1014.056454130656</v>
      </c>
      <c r="T72" s="101">
        <f>FilteredProperties[[#This Row],[Harvested Forestland Acreage]]/FilteredProperties[[#This Row],[Forestland Acreage]]</f>
        <v>0.22524862210754057</v>
      </c>
    </row>
    <row r="73" spans="1:20" ht="16" x14ac:dyDescent="0.2">
      <c r="A73" s="92">
        <v>68</v>
      </c>
      <c r="B73" s="92" t="s">
        <v>127</v>
      </c>
      <c r="C73" s="92" t="s">
        <v>127</v>
      </c>
      <c r="D73" s="92" t="s">
        <v>126</v>
      </c>
      <c r="E73" s="92">
        <v>5852.7497741999896</v>
      </c>
      <c r="F73" s="92">
        <v>0</v>
      </c>
      <c r="G73" s="92">
        <v>268.96910682200001</v>
      </c>
      <c r="H73" s="92">
        <v>0</v>
      </c>
      <c r="I73" s="92">
        <v>5503.3302460100003</v>
      </c>
      <c r="J73" s="92">
        <v>5772.2993528300003</v>
      </c>
      <c r="K73" s="101">
        <f>FilteredProperties[[#This Row],[Deciduous Forest Acreage]]/FilteredProperties[[#This Row],[Forestland Acreage]]</f>
        <v>0</v>
      </c>
      <c r="L73" s="101">
        <f>FilteredProperties[[#This Row],[Evergreen Forest Acreage]]/FilteredProperties[[#This Row],[Forestland Acreage]]</f>
        <v>4.6596527723416117E-2</v>
      </c>
      <c r="M73" s="101">
        <f>FilteredProperties[[#This Row],[Mixed Forest Acreage]]/FilteredProperties[[#This Row],[Forestland Acreage]]</f>
        <v>0</v>
      </c>
      <c r="N73" s="101">
        <f>FilteredProperties[[#This Row],[Woody Wetlands Acreage]]/FilteredProperties[[#This Row],[Forestland Acreage]]</f>
        <v>0.95340347227693034</v>
      </c>
      <c r="O73" s="92">
        <v>0</v>
      </c>
      <c r="P73" s="92">
        <v>5.3350634462800004</v>
      </c>
      <c r="Q73" s="92">
        <v>0</v>
      </c>
      <c r="R73" s="92">
        <v>8.6812441196299996</v>
      </c>
      <c r="S73" s="92">
        <f>SUM(FilteredProperties[[#This Row],[Deciduous Forest Harvested Acreage]:[Woody Wetlands Harvested Acreage]])</f>
        <v>14.016307565910001</v>
      </c>
      <c r="T73" s="101">
        <f>FilteredProperties[[#This Row],[Harvested Forestland Acreage]]/FilteredProperties[[#This Row],[Forestland Acreage]]</f>
        <v>2.4282017804634804E-3</v>
      </c>
    </row>
    <row r="74" spans="1:20" ht="16" x14ac:dyDescent="0.2">
      <c r="A74" s="92">
        <v>69</v>
      </c>
      <c r="B74" s="92" t="s">
        <v>113</v>
      </c>
      <c r="C74" s="92" t="s">
        <v>102</v>
      </c>
      <c r="D74" s="92" t="s">
        <v>103</v>
      </c>
      <c r="E74" s="92">
        <v>9374.6777223099907</v>
      </c>
      <c r="F74" s="92">
        <v>156.334963998999</v>
      </c>
      <c r="G74" s="92">
        <v>6006.3452864600004</v>
      </c>
      <c r="H74" s="92">
        <v>5.9093608854299999</v>
      </c>
      <c r="I74" s="92">
        <v>2091.09442644</v>
      </c>
      <c r="J74" s="92">
        <v>8259.6840377799908</v>
      </c>
      <c r="K74" s="101">
        <f>FilteredProperties[[#This Row],[Deciduous Forest Acreage]]/FilteredProperties[[#This Row],[Forestland Acreage]]</f>
        <v>1.8927475104848948E-2</v>
      </c>
      <c r="L74" s="101">
        <f>FilteredProperties[[#This Row],[Evergreen Forest Acreage]]/FilteredProperties[[#This Row],[Forestland Acreage]]</f>
        <v>0.72718826276971793</v>
      </c>
      <c r="M74" s="101">
        <f>FilteredProperties[[#This Row],[Mixed Forest Acreage]]/FilteredProperties[[#This Row],[Forestland Acreage]]</f>
        <v>7.154463607082841E-4</v>
      </c>
      <c r="N74" s="101">
        <f>FilteredProperties[[#This Row],[Woody Wetlands Acreage]]/FilteredProperties[[#This Row],[Forestland Acreage]]</f>
        <v>0.25316881576526229</v>
      </c>
      <c r="O74" s="92">
        <v>37.0730170098999</v>
      </c>
      <c r="P74" s="92">
        <v>1882.7395560499899</v>
      </c>
      <c r="Q74" s="92">
        <v>5.0717851147399999</v>
      </c>
      <c r="R74" s="92">
        <v>326.19835861600001</v>
      </c>
      <c r="S74" s="92">
        <f>SUM(FilteredProperties[[#This Row],[Deciduous Forest Harvested Acreage]:[Woody Wetlands Harvested Acreage]])</f>
        <v>2251.08271679063</v>
      </c>
      <c r="T74" s="101">
        <f>FilteredProperties[[#This Row],[Harvested Forestland Acreage]]/FilteredProperties[[#This Row],[Forestland Acreage]]</f>
        <v>0.27253859911518702</v>
      </c>
    </row>
    <row r="75" spans="1:20" ht="16" x14ac:dyDescent="0.2">
      <c r="A75" s="92">
        <v>70</v>
      </c>
      <c r="B75" s="92" t="s">
        <v>94</v>
      </c>
      <c r="C75" s="92" t="s">
        <v>95</v>
      </c>
      <c r="D75" s="92" t="s">
        <v>139</v>
      </c>
      <c r="E75" s="92">
        <v>36032.036666899898</v>
      </c>
      <c r="F75" s="92">
        <v>327.38384566600001</v>
      </c>
      <c r="G75" s="92">
        <v>22782.677837999901</v>
      </c>
      <c r="H75" s="92">
        <v>24.759031491799899</v>
      </c>
      <c r="I75" s="92">
        <v>7138.8325301300001</v>
      </c>
      <c r="J75" s="92">
        <v>30273.653245299902</v>
      </c>
      <c r="K75" s="101">
        <f>FilteredProperties[[#This Row],[Deciduous Forest Acreage]]/FilteredProperties[[#This Row],[Forestland Acreage]]</f>
        <v>1.0814150608560186E-2</v>
      </c>
      <c r="L75" s="101">
        <f>FilteredProperties[[#This Row],[Evergreen Forest Acreage]]/FilteredProperties[[#This Row],[Forestland Acreage]]</f>
        <v>0.75255793060049658</v>
      </c>
      <c r="M75" s="101">
        <f>FilteredProperties[[#This Row],[Mixed Forest Acreage]]/FilteredProperties[[#This Row],[Forestland Acreage]]</f>
        <v>8.1784088927700958E-4</v>
      </c>
      <c r="N75" s="101">
        <f>FilteredProperties[[#This Row],[Woody Wetlands Acreage]]/FilteredProperties[[#This Row],[Forestland Acreage]]</f>
        <v>0.23581007790126324</v>
      </c>
      <c r="O75" s="92">
        <v>99.045466199100005</v>
      </c>
      <c r="P75" s="92">
        <v>7998.6178455999898</v>
      </c>
      <c r="Q75" s="92">
        <v>17.1349379199</v>
      </c>
      <c r="R75" s="92">
        <v>1754.36236568</v>
      </c>
      <c r="S75" s="92">
        <f>SUM(FilteredProperties[[#This Row],[Deciduous Forest Harvested Acreage]:[Woody Wetlands Harvested Acreage]])</f>
        <v>9869.1606153989887</v>
      </c>
      <c r="T75" s="101">
        <f>FilteredProperties[[#This Row],[Harvested Forestland Acreage]]/FilteredProperties[[#This Row],[Forestland Acreage]]</f>
        <v>0.32599833708312731</v>
      </c>
    </row>
    <row r="76" spans="1:20" ht="16" x14ac:dyDescent="0.2">
      <c r="A76" s="92">
        <v>71</v>
      </c>
      <c r="B76" s="92" t="s">
        <v>127</v>
      </c>
      <c r="C76" s="92" t="s">
        <v>127</v>
      </c>
      <c r="D76" s="92" t="s">
        <v>103</v>
      </c>
      <c r="E76" s="92">
        <v>5671.3068069800001</v>
      </c>
      <c r="F76" s="92">
        <v>73.166015092899897</v>
      </c>
      <c r="G76" s="92">
        <v>1736.6800110900001</v>
      </c>
      <c r="H76" s="92">
        <v>18.575035290199899</v>
      </c>
      <c r="I76" s="92">
        <v>3009.62589109999</v>
      </c>
      <c r="J76" s="92">
        <v>4838.04695257</v>
      </c>
      <c r="K76" s="101">
        <f>FilteredProperties[[#This Row],[Deciduous Forest Acreage]]/FilteredProperties[[#This Row],[Forestland Acreage]]</f>
        <v>1.5123047752571658E-2</v>
      </c>
      <c r="L76" s="101">
        <f>FilteredProperties[[#This Row],[Evergreen Forest Acreage]]/FilteredProperties[[#This Row],[Forestland Acreage]]</f>
        <v>0.35896303366123083</v>
      </c>
      <c r="M76" s="101">
        <f>FilteredProperties[[#This Row],[Mixed Forest Acreage]]/FilteredProperties[[#This Row],[Forestland Acreage]]</f>
        <v>3.8393664783126437E-3</v>
      </c>
      <c r="N76" s="101">
        <f>FilteredProperties[[#This Row],[Woody Wetlands Acreage]]/FilteredProperties[[#This Row],[Forestland Acreage]]</f>
        <v>0.62207455210852358</v>
      </c>
      <c r="O76" s="92">
        <v>3.1674864569099999</v>
      </c>
      <c r="P76" s="92">
        <v>399.69127831700001</v>
      </c>
      <c r="Q76" s="92">
        <v>0</v>
      </c>
      <c r="R76" s="92">
        <v>172.989683761999</v>
      </c>
      <c r="S76" s="92">
        <f>SUM(FilteredProperties[[#This Row],[Deciduous Forest Harvested Acreage]:[Woody Wetlands Harvested Acreage]])</f>
        <v>575.84844853590903</v>
      </c>
      <c r="T76" s="101">
        <f>FilteredProperties[[#This Row],[Harvested Forestland Acreage]]/FilteredProperties[[#This Row],[Forestland Acreage]]</f>
        <v>0.11902498139874704</v>
      </c>
    </row>
    <row r="77" spans="1:20" ht="16" x14ac:dyDescent="0.2">
      <c r="A77" s="92">
        <v>72</v>
      </c>
      <c r="B77" s="92" t="s">
        <v>120</v>
      </c>
      <c r="C77" s="92" t="s">
        <v>102</v>
      </c>
      <c r="D77" s="92" t="s">
        <v>103</v>
      </c>
      <c r="E77" s="92">
        <v>6751.87984632999</v>
      </c>
      <c r="F77" s="92">
        <v>31.8785240574</v>
      </c>
      <c r="G77" s="92">
        <v>3517.1682396599899</v>
      </c>
      <c r="H77" s="92">
        <v>16.4580613784</v>
      </c>
      <c r="I77" s="92">
        <v>2771.0436234899898</v>
      </c>
      <c r="J77" s="92">
        <v>6336.5484485899897</v>
      </c>
      <c r="K77" s="101">
        <f>FilteredProperties[[#This Row],[Deciduous Forest Acreage]]/FilteredProperties[[#This Row],[Forestland Acreage]]</f>
        <v>5.0308972330975572E-3</v>
      </c>
      <c r="L77" s="101">
        <f>FilteredProperties[[#This Row],[Evergreen Forest Acreage]]/FilteredProperties[[#This Row],[Forestland Acreage]]</f>
        <v>0.5550605772520576</v>
      </c>
      <c r="M77" s="101">
        <f>FilteredProperties[[#This Row],[Mixed Forest Acreage]]/FilteredProperties[[#This Row],[Forestland Acreage]]</f>
        <v>2.5973227399629924E-3</v>
      </c>
      <c r="N77" s="101">
        <f>FilteredProperties[[#This Row],[Woody Wetlands Acreage]]/FilteredProperties[[#This Row],[Forestland Acreage]]</f>
        <v>0.43731120277421742</v>
      </c>
      <c r="O77" s="92">
        <v>5.3969006334799996</v>
      </c>
      <c r="P77" s="92">
        <v>741.51464503700004</v>
      </c>
      <c r="Q77" s="92">
        <v>0</v>
      </c>
      <c r="R77" s="92">
        <v>282.781225199</v>
      </c>
      <c r="S77" s="92">
        <f>SUM(FilteredProperties[[#This Row],[Deciduous Forest Harvested Acreage]:[Woody Wetlands Harvested Acreage]])</f>
        <v>1029.69277086948</v>
      </c>
      <c r="T77" s="101">
        <f>FilteredProperties[[#This Row],[Harvested Forestland Acreage]]/FilteredProperties[[#This Row],[Forestland Acreage]]</f>
        <v>0.16250057570357684</v>
      </c>
    </row>
    <row r="78" spans="1:20" ht="16" x14ac:dyDescent="0.2">
      <c r="A78" s="92">
        <v>73</v>
      </c>
      <c r="B78" s="92" t="s">
        <v>114</v>
      </c>
      <c r="C78" s="92" t="s">
        <v>114</v>
      </c>
      <c r="D78" s="92" t="s">
        <v>114</v>
      </c>
      <c r="E78" s="92">
        <v>15771.343959199899</v>
      </c>
      <c r="F78" s="92">
        <v>100.45180095400001</v>
      </c>
      <c r="G78" s="92">
        <v>7532.4403734099897</v>
      </c>
      <c r="H78" s="92">
        <v>12.0630200199</v>
      </c>
      <c r="I78" s="92">
        <v>2647.5813583600002</v>
      </c>
      <c r="J78" s="92">
        <v>10292.536552699899</v>
      </c>
      <c r="K78" s="101">
        <f>FilteredProperties[[#This Row],[Deciduous Forest Acreage]]/FilteredProperties[[#This Row],[Forestland Acreage]]</f>
        <v>9.7596739578884335E-3</v>
      </c>
      <c r="L78" s="101">
        <f>FilteredProperties[[#This Row],[Evergreen Forest Acreage]]/FilteredProperties[[#This Row],[Forestland Acreage]]</f>
        <v>0.73183518317786378</v>
      </c>
      <c r="M78" s="101">
        <f>FilteredProperties[[#This Row],[Mixed Forest Acreage]]/FilteredProperties[[#This Row],[Forestland Acreage]]</f>
        <v>1.1720162428508134E-3</v>
      </c>
      <c r="N78" s="101">
        <f>FilteredProperties[[#This Row],[Woody Wetlands Acreage]]/FilteredProperties[[#This Row],[Forestland Acreage]]</f>
        <v>0.25723312662567099</v>
      </c>
      <c r="O78" s="92">
        <v>3.16940876974</v>
      </c>
      <c r="P78" s="92">
        <v>602.11301821899895</v>
      </c>
      <c r="Q78" s="92">
        <v>0</v>
      </c>
      <c r="R78" s="92">
        <v>99.388944398099895</v>
      </c>
      <c r="S78" s="92">
        <f>SUM(FilteredProperties[[#This Row],[Deciduous Forest Harvested Acreage]:[Woody Wetlands Harvested Acreage]])</f>
        <v>704.67137138683881</v>
      </c>
      <c r="T78" s="101">
        <f>FilteredProperties[[#This Row],[Harvested Forestland Acreage]]/FilteredProperties[[#This Row],[Forestland Acreage]]</f>
        <v>6.8464305934574712E-2</v>
      </c>
    </row>
    <row r="79" spans="1:20" ht="16" x14ac:dyDescent="0.2">
      <c r="A79" s="92">
        <v>74</v>
      </c>
      <c r="B79" s="92" t="s">
        <v>94</v>
      </c>
      <c r="C79" s="92" t="s">
        <v>95</v>
      </c>
      <c r="D79" s="92" t="s">
        <v>139</v>
      </c>
      <c r="E79" s="92">
        <v>11309.9404027</v>
      </c>
      <c r="F79" s="92">
        <v>105.543812966999</v>
      </c>
      <c r="G79" s="92">
        <v>8834.7171256700003</v>
      </c>
      <c r="H79" s="92">
        <v>43.908907625300003</v>
      </c>
      <c r="I79" s="92">
        <v>1200.9457427499899</v>
      </c>
      <c r="J79" s="92">
        <v>10185.115589000001</v>
      </c>
      <c r="K79" s="101">
        <f>FilteredProperties[[#This Row],[Deciduous Forest Acreage]]/FilteredProperties[[#This Row],[Forestland Acreage]]</f>
        <v>1.0362554263104003E-2</v>
      </c>
      <c r="L79" s="101">
        <f>FilteredProperties[[#This Row],[Evergreen Forest Acreage]]/FilteredProperties[[#This Row],[Forestland Acreage]]</f>
        <v>0.86741451763311939</v>
      </c>
      <c r="M79" s="101">
        <f>FilteredProperties[[#This Row],[Mixed Forest Acreage]]/FilteredProperties[[#This Row],[Forestland Acreage]]</f>
        <v>4.3110858430239068E-3</v>
      </c>
      <c r="N79" s="101">
        <f>FilteredProperties[[#This Row],[Woody Wetlands Acreage]]/FilteredProperties[[#This Row],[Forestland Acreage]]</f>
        <v>0.11791184226195921</v>
      </c>
      <c r="O79" s="92">
        <v>23.609796115999899</v>
      </c>
      <c r="P79" s="92">
        <v>3733.6321950299898</v>
      </c>
      <c r="Q79" s="92">
        <v>10.9396586886</v>
      </c>
      <c r="R79" s="92">
        <v>445.85386947699902</v>
      </c>
      <c r="S79" s="92">
        <f>SUM(FilteredProperties[[#This Row],[Deciduous Forest Harvested Acreage]:[Woody Wetlands Harvested Acreage]])</f>
        <v>4214.0355193115884</v>
      </c>
      <c r="T79" s="101">
        <f>FilteredProperties[[#This Row],[Harvested Forestland Acreage]]/FilteredProperties[[#This Row],[Forestland Acreage]]</f>
        <v>0.41374449631801702</v>
      </c>
    </row>
    <row r="80" spans="1:20" ht="16" x14ac:dyDescent="0.2">
      <c r="A80" s="92">
        <v>75</v>
      </c>
      <c r="B80" s="92" t="s">
        <v>94</v>
      </c>
      <c r="C80" s="92" t="s">
        <v>95</v>
      </c>
      <c r="D80" s="92" t="s">
        <v>139</v>
      </c>
      <c r="E80" s="92">
        <v>13400.025307899899</v>
      </c>
      <c r="F80" s="92">
        <v>67.990295420099898</v>
      </c>
      <c r="G80" s="92">
        <v>4381.7385658399899</v>
      </c>
      <c r="H80" s="92">
        <v>171.04438869000001</v>
      </c>
      <c r="I80" s="92">
        <v>6068.5432391000004</v>
      </c>
      <c r="J80" s="92">
        <v>10689.3164890999</v>
      </c>
      <c r="K80" s="101">
        <f>FilteredProperties[[#This Row],[Deciduous Forest Acreage]]/FilteredProperties[[#This Row],[Forestland Acreage]]</f>
        <v>6.3605839989330374E-3</v>
      </c>
      <c r="L80" s="101">
        <f>FilteredProperties[[#This Row],[Evergreen Forest Acreage]]/FilteredProperties[[#This Row],[Forestland Acreage]]</f>
        <v>0.40991756304606869</v>
      </c>
      <c r="M80" s="101">
        <f>FilteredProperties[[#This Row],[Mixed Forest Acreage]]/FilteredProperties[[#This Row],[Forestland Acreage]]</f>
        <v>1.6001433661770353E-2</v>
      </c>
      <c r="N80" s="101">
        <f>FilteredProperties[[#This Row],[Woody Wetlands Acreage]]/FilteredProperties[[#This Row],[Forestland Acreage]]</f>
        <v>0.5677204192885682</v>
      </c>
      <c r="O80" s="92">
        <v>11.946446578</v>
      </c>
      <c r="P80" s="92">
        <v>1480.7988345000001</v>
      </c>
      <c r="Q80" s="92">
        <v>32.843364864599899</v>
      </c>
      <c r="R80" s="92">
        <v>1030.3050929599899</v>
      </c>
      <c r="S80" s="92">
        <f>SUM(FilteredProperties[[#This Row],[Deciduous Forest Harvested Acreage]:[Woody Wetlands Harvested Acreage]])</f>
        <v>2555.8937389025896</v>
      </c>
      <c r="T80" s="101">
        <f>FilteredProperties[[#This Row],[Harvested Forestland Acreage]]/FilteredProperties[[#This Row],[Forestland Acreage]]</f>
        <v>0.23910731256847745</v>
      </c>
    </row>
    <row r="81" spans="1:20" ht="16" x14ac:dyDescent="0.2">
      <c r="A81" s="92">
        <v>76</v>
      </c>
      <c r="B81" s="92" t="s">
        <v>119</v>
      </c>
      <c r="C81" s="92" t="s">
        <v>102</v>
      </c>
      <c r="D81" s="92" t="s">
        <v>103</v>
      </c>
      <c r="E81" s="92">
        <v>5875.1982903400003</v>
      </c>
      <c r="F81" s="92">
        <v>92.845854165899894</v>
      </c>
      <c r="G81" s="92">
        <v>3214.4550950399898</v>
      </c>
      <c r="H81" s="92">
        <v>859.40473643899895</v>
      </c>
      <c r="I81" s="92">
        <v>1245.6547364400001</v>
      </c>
      <c r="J81" s="92">
        <v>5412.3604220799898</v>
      </c>
      <c r="K81" s="101">
        <f>FilteredProperties[[#This Row],[Deciduous Forest Acreage]]/FilteredProperties[[#This Row],[Forestland Acreage]]</f>
        <v>1.7154410816236604E-2</v>
      </c>
      <c r="L81" s="101">
        <f>FilteredProperties[[#This Row],[Evergreen Forest Acreage]]/FilteredProperties[[#This Row],[Forestland Acreage]]</f>
        <v>0.59391002157329775</v>
      </c>
      <c r="M81" s="101">
        <f>FilteredProperties[[#This Row],[Mixed Forest Acreage]]/FilteredProperties[[#This Row],[Forestland Acreage]]</f>
        <v>0.158785570327692</v>
      </c>
      <c r="N81" s="101">
        <f>FilteredProperties[[#This Row],[Woody Wetlands Acreage]]/FilteredProperties[[#This Row],[Forestland Acreage]]</f>
        <v>0.23014999728367877</v>
      </c>
      <c r="O81" s="92">
        <v>8.3536338856400008</v>
      </c>
      <c r="P81" s="92">
        <v>231.494421238999</v>
      </c>
      <c r="Q81" s="92">
        <v>59.247976291900002</v>
      </c>
      <c r="R81" s="92">
        <v>101.00361512400001</v>
      </c>
      <c r="S81" s="92">
        <f>SUM(FilteredProperties[[#This Row],[Deciduous Forest Harvested Acreage]:[Woody Wetlands Harvested Acreage]])</f>
        <v>400.09964654053903</v>
      </c>
      <c r="T81" s="101">
        <f>FilteredProperties[[#This Row],[Harvested Forestland Acreage]]/FilteredProperties[[#This Row],[Forestland Acreage]]</f>
        <v>7.3923319095364176E-2</v>
      </c>
    </row>
    <row r="82" spans="1:20" ht="16" x14ac:dyDescent="0.2">
      <c r="A82" s="92">
        <v>77</v>
      </c>
      <c r="B82" s="92" t="s">
        <v>119</v>
      </c>
      <c r="C82" s="92" t="s">
        <v>102</v>
      </c>
      <c r="D82" s="92" t="s">
        <v>103</v>
      </c>
      <c r="E82" s="92">
        <v>8779.4384178399905</v>
      </c>
      <c r="F82" s="92">
        <v>14.900454502300001</v>
      </c>
      <c r="G82" s="92">
        <v>716.17907321300004</v>
      </c>
      <c r="H82" s="92">
        <v>142.090270129</v>
      </c>
      <c r="I82" s="92">
        <v>7626.4133639399897</v>
      </c>
      <c r="J82" s="92">
        <v>8499.5831617799904</v>
      </c>
      <c r="K82" s="101">
        <f>FilteredProperties[[#This Row],[Deciduous Forest Acreage]]/FilteredProperties[[#This Row],[Forestland Acreage]]</f>
        <v>1.7530806180358065E-3</v>
      </c>
      <c r="L82" s="101">
        <f>FilteredProperties[[#This Row],[Evergreen Forest Acreage]]/FilteredProperties[[#This Row],[Forestland Acreage]]</f>
        <v>8.4260493671435191E-2</v>
      </c>
      <c r="M82" s="101">
        <f>FilteredProperties[[#This Row],[Mixed Forest Acreage]]/FilteredProperties[[#This Row],[Forestland Acreage]]</f>
        <v>1.6717322182096671E-2</v>
      </c>
      <c r="N82" s="101">
        <f>FilteredProperties[[#This Row],[Woody Wetlands Acreage]]/FilteredProperties[[#This Row],[Forestland Acreage]]</f>
        <v>0.89726910352893818</v>
      </c>
      <c r="O82" s="92">
        <v>3.1041587766299998</v>
      </c>
      <c r="P82" s="92">
        <v>108.697647567999</v>
      </c>
      <c r="Q82" s="92">
        <v>37.5914752005</v>
      </c>
      <c r="R82" s="92">
        <v>1079.91660111999</v>
      </c>
      <c r="S82" s="92">
        <f>SUM(FilteredProperties[[#This Row],[Deciduous Forest Harvested Acreage]:[Woody Wetlands Harvested Acreage]])</f>
        <v>1229.3098826651189</v>
      </c>
      <c r="T82" s="101">
        <f>FilteredProperties[[#This Row],[Harvested Forestland Acreage]]/FilteredProperties[[#This Row],[Forestland Acreage]]</f>
        <v>0.144631784790688</v>
      </c>
    </row>
    <row r="83" spans="1:20" ht="16" x14ac:dyDescent="0.2">
      <c r="A83" s="92">
        <v>78</v>
      </c>
      <c r="B83" s="92" t="s">
        <v>119</v>
      </c>
      <c r="C83" s="92" t="s">
        <v>102</v>
      </c>
      <c r="D83" s="92" t="s">
        <v>103</v>
      </c>
      <c r="E83" s="92">
        <v>12997.2729017</v>
      </c>
      <c r="F83" s="92">
        <v>715.97447036699896</v>
      </c>
      <c r="G83" s="92">
        <v>4125.5956449799896</v>
      </c>
      <c r="H83" s="92">
        <v>793.37212170299904</v>
      </c>
      <c r="I83" s="92">
        <v>4576.0198178999899</v>
      </c>
      <c r="J83" s="92">
        <v>10210.962054899899</v>
      </c>
      <c r="K83" s="101">
        <f>FilteredProperties[[#This Row],[Deciduous Forest Acreage]]/FilteredProperties[[#This Row],[Forestland Acreage]]</f>
        <v>7.0118218686693365E-2</v>
      </c>
      <c r="L83" s="101">
        <f>FilteredProperties[[#This Row],[Evergreen Forest Acreage]]/FilteredProperties[[#This Row],[Forestland Acreage]]</f>
        <v>0.40403593929724324</v>
      </c>
      <c r="M83" s="101">
        <f>FilteredProperties[[#This Row],[Mixed Forest Acreage]]/FilteredProperties[[#This Row],[Forestland Acreage]]</f>
        <v>7.7698077559918685E-2</v>
      </c>
      <c r="N83" s="101">
        <f>FilteredProperties[[#This Row],[Woody Wetlands Acreage]]/FilteredProperties[[#This Row],[Forestland Acreage]]</f>
        <v>0.44814776446104909</v>
      </c>
      <c r="O83" s="92">
        <v>69.809103169699895</v>
      </c>
      <c r="P83" s="92">
        <v>1919.52975029</v>
      </c>
      <c r="Q83" s="92">
        <v>124.129039281</v>
      </c>
      <c r="R83" s="92">
        <v>1047.3925377099899</v>
      </c>
      <c r="S83" s="92">
        <f>SUM(FilteredProperties[[#This Row],[Deciduous Forest Harvested Acreage]:[Woody Wetlands Harvested Acreage]])</f>
        <v>3160.8604304506898</v>
      </c>
      <c r="T83" s="101">
        <f>FilteredProperties[[#This Row],[Harvested Forestland Acreage]]/FilteredProperties[[#This Row],[Forestland Acreage]]</f>
        <v>0.30955559461058801</v>
      </c>
    </row>
    <row r="84" spans="1:20" ht="16" x14ac:dyDescent="0.2">
      <c r="A84" s="92">
        <v>79</v>
      </c>
      <c r="B84" s="92" t="s">
        <v>127</v>
      </c>
      <c r="C84" s="92" t="s">
        <v>127</v>
      </c>
      <c r="D84" s="92" t="s">
        <v>103</v>
      </c>
      <c r="E84" s="92">
        <v>15392.6989192</v>
      </c>
      <c r="F84" s="92">
        <v>6.36645695181</v>
      </c>
      <c r="G84" s="92">
        <v>214.623796161999</v>
      </c>
      <c r="H84" s="92">
        <v>17.9504222449</v>
      </c>
      <c r="I84" s="92">
        <v>10307.3983927999</v>
      </c>
      <c r="J84" s="92">
        <v>10546.339068200001</v>
      </c>
      <c r="K84" s="101">
        <f>FilteredProperties[[#This Row],[Deciduous Forest Acreage]]/FilteredProperties[[#This Row],[Forestland Acreage]]</f>
        <v>6.0366511171697007E-4</v>
      </c>
      <c r="L84" s="101">
        <f>FilteredProperties[[#This Row],[Evergreen Forest Acreage]]/FilteredProperties[[#This Row],[Forestland Acreage]]</f>
        <v>2.0350549586362766E-2</v>
      </c>
      <c r="M84" s="101">
        <f>FilteredProperties[[#This Row],[Mixed Forest Acreage]]/FilteredProperties[[#This Row],[Forestland Acreage]]</f>
        <v>1.7020524495580905E-3</v>
      </c>
      <c r="N84" s="101">
        <f>FilteredProperties[[#This Row],[Woody Wetlands Acreage]]/FilteredProperties[[#This Row],[Forestland Acreage]]</f>
        <v>0.97734373284843734</v>
      </c>
      <c r="O84" s="92">
        <v>0</v>
      </c>
      <c r="P84" s="92">
        <v>22.4164372661999</v>
      </c>
      <c r="Q84" s="92">
        <v>0.74391136648199996</v>
      </c>
      <c r="R84" s="92">
        <v>525.79189400200005</v>
      </c>
      <c r="S84" s="92">
        <f>SUM(FilteredProperties[[#This Row],[Deciduous Forest Harvested Acreage]:[Woody Wetlands Harvested Acreage]])</f>
        <v>548.95224263468197</v>
      </c>
      <c r="T84" s="101">
        <f>FilteredProperties[[#This Row],[Harvested Forestland Acreage]]/FilteredProperties[[#This Row],[Forestland Acreage]]</f>
        <v>5.2051450184255693E-2</v>
      </c>
    </row>
    <row r="85" spans="1:20" ht="16" x14ac:dyDescent="0.2">
      <c r="A85" s="92">
        <v>80</v>
      </c>
      <c r="B85" s="92" t="s">
        <v>111</v>
      </c>
      <c r="C85" s="92" t="s">
        <v>102</v>
      </c>
      <c r="D85" s="92" t="s">
        <v>103</v>
      </c>
      <c r="E85" s="92">
        <v>6572.8250904699898</v>
      </c>
      <c r="F85" s="92">
        <v>16.353962341700001</v>
      </c>
      <c r="G85" s="92">
        <v>807.70241698899895</v>
      </c>
      <c r="H85" s="92">
        <v>132.62130021600001</v>
      </c>
      <c r="I85" s="92">
        <v>670.04830666899898</v>
      </c>
      <c r="J85" s="92">
        <v>1626.7259862200001</v>
      </c>
      <c r="K85" s="101">
        <f>FilteredProperties[[#This Row],[Deciduous Forest Acreage]]/FilteredProperties[[#This Row],[Forestland Acreage]]</f>
        <v>1.0053298760968016E-2</v>
      </c>
      <c r="L85" s="101">
        <f>FilteredProperties[[#This Row],[Evergreen Forest Acreage]]/FilteredProperties[[#This Row],[Forestland Acreage]]</f>
        <v>0.49652026452583176</v>
      </c>
      <c r="M85" s="101">
        <f>FilteredProperties[[#This Row],[Mixed Forest Acreage]]/FilteredProperties[[#This Row],[Forestland Acreage]]</f>
        <v>8.1526514815301029E-2</v>
      </c>
      <c r="N85" s="101">
        <f>FilteredProperties[[#This Row],[Woody Wetlands Acreage]]/FilteredProperties[[#This Row],[Forestland Acreage]]</f>
        <v>0.41189992189525454</v>
      </c>
      <c r="O85" s="92">
        <v>0.424687735397</v>
      </c>
      <c r="P85" s="92">
        <v>145.65222873600001</v>
      </c>
      <c r="Q85" s="92">
        <v>8.4063905275300002</v>
      </c>
      <c r="R85" s="92">
        <v>55.142500356500001</v>
      </c>
      <c r="S85" s="92">
        <f>SUM(FilteredProperties[[#This Row],[Deciduous Forest Harvested Acreage]:[Woody Wetlands Harvested Acreage]])</f>
        <v>209.62580735542699</v>
      </c>
      <c r="T85" s="101">
        <f>FilteredProperties[[#This Row],[Harvested Forestland Acreage]]/FilteredProperties[[#This Row],[Forestland Acreage]]</f>
        <v>0.12886362493202158</v>
      </c>
    </row>
    <row r="86" spans="1:20" ht="16" x14ac:dyDescent="0.2">
      <c r="A86" s="92">
        <v>81</v>
      </c>
      <c r="B86" s="92" t="s">
        <v>114</v>
      </c>
      <c r="C86" s="92" t="s">
        <v>114</v>
      </c>
      <c r="D86" s="92" t="s">
        <v>114</v>
      </c>
      <c r="E86" s="92">
        <v>24718.778211299901</v>
      </c>
      <c r="F86" s="92">
        <v>111.88454560300001</v>
      </c>
      <c r="G86" s="92">
        <v>8451.0393969199904</v>
      </c>
      <c r="H86" s="92">
        <v>0</v>
      </c>
      <c r="I86" s="92">
        <v>12807.975913599899</v>
      </c>
      <c r="J86" s="92">
        <v>21370.899856100001</v>
      </c>
      <c r="K86" s="101">
        <f>FilteredProperties[[#This Row],[Deciduous Forest Acreage]]/FilteredProperties[[#This Row],[Forestland Acreage]]</f>
        <v>5.2353689529392585E-3</v>
      </c>
      <c r="L86" s="101">
        <f>FilteredProperties[[#This Row],[Evergreen Forest Acreage]]/FilteredProperties[[#This Row],[Forestland Acreage]]</f>
        <v>0.39544611849873829</v>
      </c>
      <c r="M86" s="101">
        <f>FilteredProperties[[#This Row],[Mixed Forest Acreage]]/FilteredProperties[[#This Row],[Forestland Acreage]]</f>
        <v>0</v>
      </c>
      <c r="N86" s="101">
        <f>FilteredProperties[[#This Row],[Woody Wetlands Acreage]]/FilteredProperties[[#This Row],[Forestland Acreage]]</f>
        <v>0.5993185125493935</v>
      </c>
      <c r="O86" s="92">
        <v>1.29036654895</v>
      </c>
      <c r="P86" s="92">
        <v>1024.26197572</v>
      </c>
      <c r="Q86" s="92">
        <v>0</v>
      </c>
      <c r="R86" s="92">
        <v>228.029623383</v>
      </c>
      <c r="S86" s="92">
        <f>SUM(FilteredProperties[[#This Row],[Deciduous Forest Harvested Acreage]:[Woody Wetlands Harvested Acreage]])</f>
        <v>1253.58196565195</v>
      </c>
      <c r="T86" s="101">
        <f>FilteredProperties[[#This Row],[Harvested Forestland Acreage]]/FilteredProperties[[#This Row],[Forestland Acreage]]</f>
        <v>5.865836132745407E-2</v>
      </c>
    </row>
    <row r="87" spans="1:20" ht="16" x14ac:dyDescent="0.2">
      <c r="A87" s="92">
        <v>82</v>
      </c>
      <c r="B87" s="92" t="s">
        <v>94</v>
      </c>
      <c r="C87" s="92" t="s">
        <v>95</v>
      </c>
      <c r="D87" s="92" t="s">
        <v>139</v>
      </c>
      <c r="E87" s="92">
        <v>12109.8744380999</v>
      </c>
      <c r="F87" s="92">
        <v>89.113803246700002</v>
      </c>
      <c r="G87" s="92">
        <v>5635.1366835899898</v>
      </c>
      <c r="H87" s="92">
        <v>0.47352388750399999</v>
      </c>
      <c r="I87" s="92">
        <v>4641.5350217900004</v>
      </c>
      <c r="J87" s="92">
        <v>10366.2590325</v>
      </c>
      <c r="K87" s="101">
        <f>FilteredProperties[[#This Row],[Deciduous Forest Acreage]]/FilteredProperties[[#This Row],[Forestland Acreage]]</f>
        <v>8.5965248376789483E-3</v>
      </c>
      <c r="L87" s="101">
        <f>FilteredProperties[[#This Row],[Evergreen Forest Acreage]]/FilteredProperties[[#This Row],[Forestland Acreage]]</f>
        <v>0.54360369212489001</v>
      </c>
      <c r="M87" s="101">
        <f>FilteredProperties[[#This Row],[Mixed Forest Acreage]]/FilteredProperties[[#This Row],[Forestland Acreage]]</f>
        <v>4.5679341604278014E-5</v>
      </c>
      <c r="N87" s="101">
        <f>FilteredProperties[[#This Row],[Woody Wetlands Acreage]]/FilteredProperties[[#This Row],[Forestland Acreage]]</f>
        <v>0.44775410369719609</v>
      </c>
      <c r="O87" s="92">
        <v>7.1644486807199996</v>
      </c>
      <c r="P87" s="92">
        <v>1888.27963995</v>
      </c>
      <c r="Q87" s="92">
        <v>0</v>
      </c>
      <c r="R87" s="92">
        <v>725.97090357699904</v>
      </c>
      <c r="S87" s="92">
        <f>SUM(FilteredProperties[[#This Row],[Deciduous Forest Harvested Acreage]:[Woody Wetlands Harvested Acreage]])</f>
        <v>2621.414992207719</v>
      </c>
      <c r="T87" s="101">
        <f>FilteredProperties[[#This Row],[Harvested Forestland Acreage]]/FilteredProperties[[#This Row],[Forestland Acreage]]</f>
        <v>0.25287955703104981</v>
      </c>
    </row>
    <row r="88" spans="1:20" ht="16" x14ac:dyDescent="0.2">
      <c r="A88" s="92">
        <v>83</v>
      </c>
      <c r="B88" s="92" t="s">
        <v>94</v>
      </c>
      <c r="C88" s="92" t="s">
        <v>95</v>
      </c>
      <c r="D88" s="92" t="s">
        <v>139</v>
      </c>
      <c r="E88" s="92">
        <v>7613.4678601300002</v>
      </c>
      <c r="F88" s="92">
        <v>0.22239484331500001</v>
      </c>
      <c r="G88" s="92">
        <v>2095.7314569700002</v>
      </c>
      <c r="H88" s="92">
        <v>0</v>
      </c>
      <c r="I88" s="92">
        <v>5117.5430301699898</v>
      </c>
      <c r="J88" s="92">
        <v>7213.4968819799897</v>
      </c>
      <c r="K88" s="101">
        <f>FilteredProperties[[#This Row],[Deciduous Forest Acreage]]/FilteredProperties[[#This Row],[Forestland Acreage]]</f>
        <v>3.0830379073229208E-5</v>
      </c>
      <c r="L88" s="101">
        <f>FilteredProperties[[#This Row],[Evergreen Forest Acreage]]/FilteredProperties[[#This Row],[Forestland Acreage]]</f>
        <v>0.29052919703969643</v>
      </c>
      <c r="M88" s="101">
        <f>FilteredProperties[[#This Row],[Mixed Forest Acreage]]/FilteredProperties[[#This Row],[Forestland Acreage]]</f>
        <v>0</v>
      </c>
      <c r="N88" s="101">
        <f>FilteredProperties[[#This Row],[Woody Wetlands Acreage]]/FilteredProperties[[#This Row],[Forestland Acreage]]</f>
        <v>0.70943997258169</v>
      </c>
      <c r="O88" s="92">
        <v>0</v>
      </c>
      <c r="P88" s="92">
        <v>343.71039741099901</v>
      </c>
      <c r="Q88" s="92">
        <v>0</v>
      </c>
      <c r="R88" s="92">
        <v>195.22075399400001</v>
      </c>
      <c r="S88" s="92">
        <f>SUM(FilteredProperties[[#This Row],[Deciduous Forest Harvested Acreage]:[Woody Wetlands Harvested Acreage]])</f>
        <v>538.93115140499901</v>
      </c>
      <c r="T88" s="101">
        <f>FilteredProperties[[#This Row],[Harvested Forestland Acreage]]/FilteredProperties[[#This Row],[Forestland Acreage]]</f>
        <v>7.4711497103617103E-2</v>
      </c>
    </row>
    <row r="89" spans="1:20" ht="16" x14ac:dyDescent="0.2">
      <c r="A89" s="92">
        <v>84</v>
      </c>
      <c r="B89" s="92" t="s">
        <v>114</v>
      </c>
      <c r="C89" s="92" t="s">
        <v>114</v>
      </c>
      <c r="D89" s="92" t="s">
        <v>115</v>
      </c>
      <c r="E89" s="92">
        <v>7887.3329677000002</v>
      </c>
      <c r="F89" s="92">
        <v>7.3390298295400003</v>
      </c>
      <c r="G89" s="92">
        <v>437.61755321499902</v>
      </c>
      <c r="H89" s="92">
        <v>0</v>
      </c>
      <c r="I89" s="92">
        <v>6078.7307187899896</v>
      </c>
      <c r="J89" s="92">
        <v>6523.6873018300003</v>
      </c>
      <c r="K89" s="101">
        <f>FilteredProperties[[#This Row],[Deciduous Forest Acreage]]/FilteredProperties[[#This Row],[Forestland Acreage]]</f>
        <v>1.1249818530513079E-3</v>
      </c>
      <c r="L89" s="101">
        <f>FilteredProperties[[#This Row],[Evergreen Forest Acreage]]/FilteredProperties[[#This Row],[Forestland Acreage]]</f>
        <v>6.7081319653724075E-2</v>
      </c>
      <c r="M89" s="101">
        <f>FilteredProperties[[#This Row],[Mixed Forest Acreage]]/FilteredProperties[[#This Row],[Forestland Acreage]]</f>
        <v>0</v>
      </c>
      <c r="N89" s="101">
        <f>FilteredProperties[[#This Row],[Woody Wetlands Acreage]]/FilteredProperties[[#This Row],[Forestland Acreage]]</f>
        <v>0.9317936984939188</v>
      </c>
      <c r="O89" s="92">
        <v>0</v>
      </c>
      <c r="P89" s="92">
        <v>1.33478638924</v>
      </c>
      <c r="Q89" s="92">
        <v>0</v>
      </c>
      <c r="R89" s="92">
        <v>3.5653205002599999</v>
      </c>
      <c r="S89" s="92">
        <f>SUM(FilteredProperties[[#This Row],[Deciduous Forest Harvested Acreage]:[Woody Wetlands Harvested Acreage]])</f>
        <v>4.9001068895</v>
      </c>
      <c r="T89" s="101">
        <f>FilteredProperties[[#This Row],[Harvested Forestland Acreage]]/FilteredProperties[[#This Row],[Forestland Acreage]]</f>
        <v>7.5112534718294055E-4</v>
      </c>
    </row>
    <row r="90" spans="1:20" ht="16" x14ac:dyDescent="0.2">
      <c r="A90" s="92">
        <v>85</v>
      </c>
      <c r="B90" s="92" t="s">
        <v>124</v>
      </c>
      <c r="C90" s="92" t="s">
        <v>124</v>
      </c>
      <c r="D90" s="92" t="s">
        <v>103</v>
      </c>
      <c r="E90" s="92">
        <v>14496.0129861</v>
      </c>
      <c r="F90" s="92">
        <v>74.581294174999897</v>
      </c>
      <c r="G90" s="92">
        <v>5030.1414174199899</v>
      </c>
      <c r="H90" s="92">
        <v>0</v>
      </c>
      <c r="I90" s="92">
        <v>6954.7539846299896</v>
      </c>
      <c r="J90" s="92">
        <v>12059.476696199899</v>
      </c>
      <c r="K90" s="101">
        <f>FilteredProperties[[#This Row],[Deciduous Forest Acreage]]/FilteredProperties[[#This Row],[Forestland Acreage]]</f>
        <v>6.1844552673252767E-3</v>
      </c>
      <c r="L90" s="101">
        <f>FilteredProperties[[#This Row],[Evergreen Forest Acreage]]/FilteredProperties[[#This Row],[Forestland Acreage]]</f>
        <v>0.41711108567464239</v>
      </c>
      <c r="M90" s="101">
        <f>FilteredProperties[[#This Row],[Mixed Forest Acreage]]/FilteredProperties[[#This Row],[Forestland Acreage]]</f>
        <v>0</v>
      </c>
      <c r="N90" s="101">
        <f>FilteredProperties[[#This Row],[Woody Wetlands Acreage]]/FilteredProperties[[#This Row],[Forestland Acreage]]</f>
        <v>0.57670445906011203</v>
      </c>
      <c r="O90" s="92">
        <v>5.5862119098300003</v>
      </c>
      <c r="P90" s="92">
        <v>597.69229959500001</v>
      </c>
      <c r="Q90" s="92">
        <v>0</v>
      </c>
      <c r="R90" s="92">
        <v>355.31965527099902</v>
      </c>
      <c r="S90" s="92">
        <f>SUM(FilteredProperties[[#This Row],[Deciduous Forest Harvested Acreage]:[Woody Wetlands Harvested Acreage]])</f>
        <v>958.59816677582899</v>
      </c>
      <c r="T90" s="101">
        <f>FilteredProperties[[#This Row],[Harvested Forestland Acreage]]/FilteredProperties[[#This Row],[Forestland Acreage]]</f>
        <v>7.9489200976514671E-2</v>
      </c>
    </row>
    <row r="91" spans="1:20" ht="16" x14ac:dyDescent="0.2">
      <c r="A91" s="92">
        <v>86</v>
      </c>
      <c r="B91" s="92" t="s">
        <v>94</v>
      </c>
      <c r="C91" s="92" t="s">
        <v>95</v>
      </c>
      <c r="D91" s="92" t="s">
        <v>139</v>
      </c>
      <c r="E91" s="92">
        <v>6445.9073654599897</v>
      </c>
      <c r="F91" s="92">
        <v>2.66873811981</v>
      </c>
      <c r="G91" s="92">
        <v>4351.0309025699898</v>
      </c>
      <c r="H91" s="92">
        <v>3.2389151589700002E-2</v>
      </c>
      <c r="I91" s="92">
        <v>1253.04311819999</v>
      </c>
      <c r="J91" s="92">
        <v>5606.7751480400002</v>
      </c>
      <c r="K91" s="101">
        <f>FilteredProperties[[#This Row],[Deciduous Forest Acreage]]/FilteredProperties[[#This Row],[Forestland Acreage]]</f>
        <v>4.7598450969501237E-4</v>
      </c>
      <c r="L91" s="101">
        <f>FilteredProperties[[#This Row],[Evergreen Forest Acreage]]/FilteredProperties[[#This Row],[Forestland Acreage]]</f>
        <v>0.77603092467351942</v>
      </c>
      <c r="M91" s="101">
        <f>FilteredProperties[[#This Row],[Mixed Forest Acreage]]/FilteredProperties[[#This Row],[Forestland Acreage]]</f>
        <v>5.7767880349228033E-6</v>
      </c>
      <c r="N91" s="101">
        <f>FilteredProperties[[#This Row],[Woody Wetlands Acreage]]/FilteredProperties[[#This Row],[Forestland Acreage]]</f>
        <v>0.22348731402899669</v>
      </c>
      <c r="O91" s="92">
        <v>0.49210835211699999</v>
      </c>
      <c r="P91" s="92">
        <v>877.02665043499906</v>
      </c>
      <c r="Q91" s="92">
        <v>0</v>
      </c>
      <c r="R91" s="92">
        <v>71.924542856800002</v>
      </c>
      <c r="S91" s="92">
        <f>SUM(FilteredProperties[[#This Row],[Deciduous Forest Harvested Acreage]:[Woody Wetlands Harvested Acreage]])</f>
        <v>949.44330164391613</v>
      </c>
      <c r="T91" s="101">
        <f>FilteredProperties[[#This Row],[Harvested Forestland Acreage]]/FilteredProperties[[#This Row],[Forestland Acreage]]</f>
        <v>0.16933857281147072</v>
      </c>
    </row>
    <row r="92" spans="1:20" ht="16" x14ac:dyDescent="0.2">
      <c r="A92" s="92">
        <v>87</v>
      </c>
      <c r="B92" s="92" t="s">
        <v>94</v>
      </c>
      <c r="C92" s="92" t="s">
        <v>95</v>
      </c>
      <c r="D92" s="92" t="s">
        <v>139</v>
      </c>
      <c r="E92" s="92">
        <v>5354.3507128600004</v>
      </c>
      <c r="F92" s="92">
        <v>11.2945706172</v>
      </c>
      <c r="G92" s="92">
        <v>2898.70053469</v>
      </c>
      <c r="H92" s="92">
        <v>0</v>
      </c>
      <c r="I92" s="92">
        <v>1242.27476688</v>
      </c>
      <c r="J92" s="92">
        <v>4152.2698721899897</v>
      </c>
      <c r="K92" s="101">
        <f>FilteredProperties[[#This Row],[Deciduous Forest Acreage]]/FilteredProperties[[#This Row],[Forestland Acreage]]</f>
        <v>2.7200955055561018E-3</v>
      </c>
      <c r="L92" s="101">
        <f>FilteredProperties[[#This Row],[Evergreen Forest Acreage]]/FilteredProperties[[#This Row],[Forestland Acreage]]</f>
        <v>0.69810022563903529</v>
      </c>
      <c r="M92" s="101">
        <f>FilteredProperties[[#This Row],[Mixed Forest Acreage]]/FilteredProperties[[#This Row],[Forestland Acreage]]</f>
        <v>0</v>
      </c>
      <c r="N92" s="101">
        <f>FilteredProperties[[#This Row],[Woody Wetlands Acreage]]/FilteredProperties[[#This Row],[Forestland Acreage]]</f>
        <v>0.29917967885473679</v>
      </c>
      <c r="O92" s="92">
        <v>3.12534257095</v>
      </c>
      <c r="P92" s="92">
        <v>1636.7982475900001</v>
      </c>
      <c r="Q92" s="92">
        <v>0</v>
      </c>
      <c r="R92" s="92">
        <v>306.98438653800002</v>
      </c>
      <c r="S92" s="92">
        <f>SUM(FilteredProperties[[#This Row],[Deciduous Forest Harvested Acreage]:[Woody Wetlands Harvested Acreage]])</f>
        <v>1946.9079766989501</v>
      </c>
      <c r="T92" s="101">
        <f>FilteredProperties[[#This Row],[Harvested Forestland Acreage]]/FilteredProperties[[#This Row],[Forestland Acreage]]</f>
        <v>0.46887799604222546</v>
      </c>
    </row>
    <row r="93" spans="1:20" ht="16" x14ac:dyDescent="0.2">
      <c r="A93" s="92">
        <v>88</v>
      </c>
      <c r="B93" s="92" t="s">
        <v>127</v>
      </c>
      <c r="C93" s="92" t="s">
        <v>127</v>
      </c>
      <c r="D93" s="92" t="s">
        <v>103</v>
      </c>
      <c r="E93" s="92">
        <v>5807.3771961499897</v>
      </c>
      <c r="F93" s="92">
        <v>18.915569053399899</v>
      </c>
      <c r="G93" s="92">
        <v>1709.31250664</v>
      </c>
      <c r="H93" s="92">
        <v>9.8298216079199996</v>
      </c>
      <c r="I93" s="92">
        <v>1664.96046709999</v>
      </c>
      <c r="J93" s="92">
        <v>3403.0183643999899</v>
      </c>
      <c r="K93" s="101">
        <f>FilteredProperties[[#This Row],[Deciduous Forest Acreage]]/FilteredProperties[[#This Row],[Forestland Acreage]]</f>
        <v>5.5584681091590399E-3</v>
      </c>
      <c r="L93" s="101">
        <f>FilteredProperties[[#This Row],[Evergreen Forest Acreage]]/FilteredProperties[[#This Row],[Forestland Acreage]]</f>
        <v>0.50229305975002603</v>
      </c>
      <c r="M93" s="101">
        <f>FilteredProperties[[#This Row],[Mixed Forest Acreage]]/FilteredProperties[[#This Row],[Forestland Acreage]]</f>
        <v>2.8885596712473708E-3</v>
      </c>
      <c r="N93" s="101">
        <f>FilteredProperties[[#This Row],[Woody Wetlands Acreage]]/FilteredProperties[[#This Row],[Forestland Acreage]]</f>
        <v>0.48925991246995543</v>
      </c>
      <c r="O93" s="92">
        <v>1.1737153578499999</v>
      </c>
      <c r="P93" s="92">
        <v>285.865365607</v>
      </c>
      <c r="Q93" s="92">
        <v>5.7653543316399998E-2</v>
      </c>
      <c r="R93" s="92">
        <v>160.27898383799899</v>
      </c>
      <c r="S93" s="92">
        <f>SUM(FilteredProperties[[#This Row],[Deciduous Forest Harvested Acreage]:[Woody Wetlands Harvested Acreage]])</f>
        <v>447.3757183461654</v>
      </c>
      <c r="T93" s="101">
        <f>FilteredProperties[[#This Row],[Harvested Forestland Acreage]]/FilteredProperties[[#This Row],[Forestland Acreage]]</f>
        <v>0.13146438556614881</v>
      </c>
    </row>
    <row r="94" spans="1:20" ht="16" x14ac:dyDescent="0.2">
      <c r="A94" s="92">
        <v>89</v>
      </c>
      <c r="B94" s="92" t="s">
        <v>127</v>
      </c>
      <c r="C94" s="92" t="s">
        <v>127</v>
      </c>
      <c r="D94" s="92" t="s">
        <v>103</v>
      </c>
      <c r="E94" s="92">
        <v>9333.2923157900004</v>
      </c>
      <c r="F94" s="92">
        <v>17.3238497217</v>
      </c>
      <c r="G94" s="92">
        <v>5463.8966423000002</v>
      </c>
      <c r="H94" s="92">
        <v>0.329695025468</v>
      </c>
      <c r="I94" s="92">
        <v>1882.8079028100001</v>
      </c>
      <c r="J94" s="92">
        <v>7364.3580898600003</v>
      </c>
      <c r="K94" s="101">
        <f>FilteredProperties[[#This Row],[Deciduous Forest Acreage]]/FilteredProperties[[#This Row],[Forestland Acreage]]</f>
        <v>2.3523910041193196E-3</v>
      </c>
      <c r="L94" s="101">
        <f>FilteredProperties[[#This Row],[Evergreen Forest Acreage]]/FilteredProperties[[#This Row],[Forestland Acreage]]</f>
        <v>0.74193793615539294</v>
      </c>
      <c r="M94" s="101">
        <f>FilteredProperties[[#This Row],[Mixed Forest Acreage]]/FilteredProperties[[#This Row],[Forestland Acreage]]</f>
        <v>4.4769010610980171E-5</v>
      </c>
      <c r="N94" s="101">
        <f>FilteredProperties[[#This Row],[Woody Wetlands Acreage]]/FilteredProperties[[#This Row],[Forestland Acreage]]</f>
        <v>0.25566490382949225</v>
      </c>
      <c r="O94" s="92">
        <v>0</v>
      </c>
      <c r="P94" s="92">
        <v>97.411371595099894</v>
      </c>
      <c r="Q94" s="92">
        <v>0</v>
      </c>
      <c r="R94" s="92">
        <v>22.622907827300001</v>
      </c>
      <c r="S94" s="92">
        <f>SUM(FilteredProperties[[#This Row],[Deciduous Forest Harvested Acreage]:[Woody Wetlands Harvested Acreage]])</f>
        <v>120.03427942239989</v>
      </c>
      <c r="T94" s="101">
        <f>FilteredProperties[[#This Row],[Harvested Forestland Acreage]]/FilteredProperties[[#This Row],[Forestland Acreage]]</f>
        <v>1.6299353990903202E-2</v>
      </c>
    </row>
    <row r="95" spans="1:20" ht="16" x14ac:dyDescent="0.2">
      <c r="A95" s="92">
        <v>90</v>
      </c>
      <c r="B95" s="92" t="s">
        <v>127</v>
      </c>
      <c r="C95" s="92" t="s">
        <v>127</v>
      </c>
      <c r="D95" s="92" t="s">
        <v>103</v>
      </c>
      <c r="E95" s="92">
        <v>6212.4032747800002</v>
      </c>
      <c r="F95" s="92">
        <v>3.7807123364100002</v>
      </c>
      <c r="G95" s="92">
        <v>2532.2664072299899</v>
      </c>
      <c r="H95" s="92">
        <v>2.66873811987</v>
      </c>
      <c r="I95" s="92">
        <v>971.85319965400004</v>
      </c>
      <c r="J95" s="92">
        <v>3510.5690573400002</v>
      </c>
      <c r="K95" s="101">
        <f>FilteredProperties[[#This Row],[Deciduous Forest Acreage]]/FilteredProperties[[#This Row],[Forestland Acreage]]</f>
        <v>1.0769514214526493E-3</v>
      </c>
      <c r="L95" s="101">
        <f>FilteredProperties[[#This Row],[Evergreen Forest Acreage]]/FilteredProperties[[#This Row],[Forestland Acreage]]</f>
        <v>0.72132647609807121</v>
      </c>
      <c r="M95" s="101">
        <f>FilteredProperties[[#This Row],[Mixed Forest Acreage]]/FilteredProperties[[#This Row],[Forestland Acreage]]</f>
        <v>7.6020100339291839E-4</v>
      </c>
      <c r="N95" s="101">
        <f>FilteredProperties[[#This Row],[Woody Wetlands Acreage]]/FilteredProperties[[#This Row],[Forestland Acreage]]</f>
        <v>0.27683637147716011</v>
      </c>
      <c r="O95" s="92">
        <v>2.0920972675599998</v>
      </c>
      <c r="P95" s="92">
        <v>514.54440578399897</v>
      </c>
      <c r="Q95" s="92">
        <v>1.6654043678400001E-3</v>
      </c>
      <c r="R95" s="92">
        <v>112.747477305</v>
      </c>
      <c r="S95" s="92">
        <f>SUM(FilteredProperties[[#This Row],[Deciduous Forest Harvested Acreage]:[Woody Wetlands Harvested Acreage]])</f>
        <v>629.38564576092676</v>
      </c>
      <c r="T95" s="101">
        <f>FilteredProperties[[#This Row],[Harvested Forestland Acreage]]/FilteredProperties[[#This Row],[Forestland Acreage]]</f>
        <v>0.17928308359153025</v>
      </c>
    </row>
    <row r="96" spans="1:20" ht="16" x14ac:dyDescent="0.2">
      <c r="A96" s="92">
        <v>91</v>
      </c>
      <c r="B96" s="92" t="s">
        <v>94</v>
      </c>
      <c r="C96" s="92" t="s">
        <v>95</v>
      </c>
      <c r="D96" s="92" t="s">
        <v>139</v>
      </c>
      <c r="E96" s="92">
        <v>17975.463598400002</v>
      </c>
      <c r="F96" s="92">
        <v>92.027658553500004</v>
      </c>
      <c r="G96" s="92">
        <v>5797.3268668000001</v>
      </c>
      <c r="H96" s="92">
        <v>72.833323396699896</v>
      </c>
      <c r="I96" s="92">
        <v>10047.883794199901</v>
      </c>
      <c r="J96" s="92">
        <v>16010.071642999899</v>
      </c>
      <c r="K96" s="101">
        <f>FilteredProperties[[#This Row],[Deciduous Forest Acreage]]/FilteredProperties[[#This Row],[Forestland Acreage]]</f>
        <v>5.748110352381674E-3</v>
      </c>
      <c r="L96" s="101">
        <f>FilteredProperties[[#This Row],[Evergreen Forest Acreage]]/FilteredProperties[[#This Row],[Forestland Acreage]]</f>
        <v>0.362104992161904</v>
      </c>
      <c r="M96" s="101">
        <f>FilteredProperties[[#This Row],[Mixed Forest Acreage]]/FilteredProperties[[#This Row],[Forestland Acreage]]</f>
        <v>4.549219080387119E-3</v>
      </c>
      <c r="N96" s="101">
        <f>FilteredProperties[[#This Row],[Woody Wetlands Acreage]]/FilteredProperties[[#This Row],[Forestland Acreage]]</f>
        <v>0.62759767840221681</v>
      </c>
      <c r="O96" s="92">
        <v>31.9070664029</v>
      </c>
      <c r="P96" s="92">
        <v>2056.7939234400001</v>
      </c>
      <c r="Q96" s="92">
        <v>25.1609561458</v>
      </c>
      <c r="R96" s="92">
        <v>1802.6056049700001</v>
      </c>
      <c r="S96" s="92">
        <f>SUM(FilteredProperties[[#This Row],[Deciduous Forest Harvested Acreage]:[Woody Wetlands Harvested Acreage]])</f>
        <v>3916.4675509587</v>
      </c>
      <c r="T96" s="101">
        <f>FilteredProperties[[#This Row],[Harvested Forestland Acreage]]/FilteredProperties[[#This Row],[Forestland Acreage]]</f>
        <v>0.24462523580718024</v>
      </c>
    </row>
    <row r="97" spans="1:20" ht="16" x14ac:dyDescent="0.2">
      <c r="A97" s="92">
        <v>92</v>
      </c>
      <c r="B97" s="92" t="s">
        <v>94</v>
      </c>
      <c r="C97" s="92" t="s">
        <v>95</v>
      </c>
      <c r="D97" s="92" t="s">
        <v>139</v>
      </c>
      <c r="E97" s="92">
        <v>23620.124666600001</v>
      </c>
      <c r="F97" s="92">
        <v>76.023635213700004</v>
      </c>
      <c r="G97" s="92">
        <v>12078.1490821999</v>
      </c>
      <c r="H97" s="92">
        <v>2.0985950560500002</v>
      </c>
      <c r="I97" s="92">
        <v>8249.7937510400006</v>
      </c>
      <c r="J97" s="92">
        <v>20406.0650634999</v>
      </c>
      <c r="K97" s="101">
        <f>FilteredProperties[[#This Row],[Deciduous Forest Acreage]]/FilteredProperties[[#This Row],[Forestland Acreage]]</f>
        <v>3.725541155393189E-3</v>
      </c>
      <c r="L97" s="101">
        <f>FilteredProperties[[#This Row],[Evergreen Forest Acreage]]/FilteredProperties[[#This Row],[Forestland Acreage]]</f>
        <v>0.59189015837276482</v>
      </c>
      <c r="M97" s="101">
        <f>FilteredProperties[[#This Row],[Mixed Forest Acreage]]/FilteredProperties[[#This Row],[Forestland Acreage]]</f>
        <v>1.0284173109904141E-4</v>
      </c>
      <c r="N97" s="101">
        <f>FilteredProperties[[#This Row],[Woody Wetlands Acreage]]/FilteredProperties[[#This Row],[Forestland Acreage]]</f>
        <v>0.40428145874122073</v>
      </c>
      <c r="O97" s="92">
        <v>5.6545804973199996</v>
      </c>
      <c r="P97" s="92">
        <v>3399.2111871000002</v>
      </c>
      <c r="Q97" s="92">
        <v>0.25126437574600002</v>
      </c>
      <c r="R97" s="92">
        <v>701.68451997600005</v>
      </c>
      <c r="S97" s="92">
        <f>SUM(FilteredProperties[[#This Row],[Deciduous Forest Harvested Acreage]:[Woody Wetlands Harvested Acreage]])</f>
        <v>4106.8015519490655</v>
      </c>
      <c r="T97" s="101">
        <f>FilteredProperties[[#This Row],[Harvested Forestland Acreage]]/FilteredProperties[[#This Row],[Forestland Acreage]]</f>
        <v>0.20125396734595616</v>
      </c>
    </row>
    <row r="98" spans="1:20" ht="32" x14ac:dyDescent="0.2">
      <c r="A98" s="92">
        <v>93</v>
      </c>
      <c r="B98" s="92" t="s">
        <v>104</v>
      </c>
      <c r="C98" s="92" t="s">
        <v>102</v>
      </c>
      <c r="D98" s="92" t="s">
        <v>103</v>
      </c>
      <c r="E98" s="92">
        <v>11497.850352199899</v>
      </c>
      <c r="F98" s="92">
        <v>190.503243892999</v>
      </c>
      <c r="G98" s="92">
        <v>2882.0760217400002</v>
      </c>
      <c r="H98" s="92">
        <v>100.440116649</v>
      </c>
      <c r="I98" s="92">
        <v>2888.99510155999</v>
      </c>
      <c r="J98" s="92">
        <v>6062.0144838400001</v>
      </c>
      <c r="K98" s="101">
        <f>FilteredProperties[[#This Row],[Deciduous Forest Acreage]]/FilteredProperties[[#This Row],[Forestland Acreage]]</f>
        <v>3.1425732221663082E-2</v>
      </c>
      <c r="L98" s="101">
        <f>FilteredProperties[[#This Row],[Evergreen Forest Acreage]]/FilteredProperties[[#This Row],[Forestland Acreage]]</f>
        <v>0.4754320580102509</v>
      </c>
      <c r="M98" s="101">
        <f>FilteredProperties[[#This Row],[Mixed Forest Acreage]]/FilteredProperties[[#This Row],[Forestland Acreage]]</f>
        <v>1.656876883365279E-2</v>
      </c>
      <c r="N98" s="101">
        <f>FilteredProperties[[#This Row],[Woody Wetlands Acreage]]/FilteredProperties[[#This Row],[Forestland Acreage]]</f>
        <v>0.47657344093476134</v>
      </c>
      <c r="O98" s="92">
        <v>64.144983076499898</v>
      </c>
      <c r="P98" s="92">
        <v>572.54328525599897</v>
      </c>
      <c r="Q98" s="92">
        <v>19.306152528799899</v>
      </c>
      <c r="R98" s="92">
        <v>573.19958169400002</v>
      </c>
      <c r="S98" s="92">
        <f>SUM(FilteredProperties[[#This Row],[Deciduous Forest Harvested Acreage]:[Woody Wetlands Harvested Acreage]])</f>
        <v>1229.1940025552988</v>
      </c>
      <c r="T98" s="101">
        <f>FilteredProperties[[#This Row],[Harvested Forestland Acreage]]/FilteredProperties[[#This Row],[Forestland Acreage]]</f>
        <v>0.20276988876091606</v>
      </c>
    </row>
    <row r="99" spans="1:20" ht="16" x14ac:dyDescent="0.2">
      <c r="A99" s="92">
        <v>94</v>
      </c>
      <c r="B99" s="92" t="s">
        <v>94</v>
      </c>
      <c r="C99" s="92" t="s">
        <v>95</v>
      </c>
      <c r="D99" s="92" t="s">
        <v>139</v>
      </c>
      <c r="E99" s="92">
        <v>15664.0945953999</v>
      </c>
      <c r="F99" s="92">
        <v>20.350266272900001</v>
      </c>
      <c r="G99" s="92">
        <v>7521.81616286999</v>
      </c>
      <c r="H99" s="92">
        <v>24.0133929938</v>
      </c>
      <c r="I99" s="92">
        <v>6544.2747603799899</v>
      </c>
      <c r="J99" s="92">
        <v>14110.4545825</v>
      </c>
      <c r="K99" s="101">
        <f>FilteredProperties[[#This Row],[Deciduous Forest Acreage]]/FilteredProperties[[#This Row],[Forestland Acreage]]</f>
        <v>1.4422119538330615E-3</v>
      </c>
      <c r="L99" s="101">
        <f>FilteredProperties[[#This Row],[Evergreen Forest Acreage]]/FilteredProperties[[#This Row],[Forestland Acreage]]</f>
        <v>0.53306689156553899</v>
      </c>
      <c r="M99" s="101">
        <f>FilteredProperties[[#This Row],[Mixed Forest Acreage]]/FilteredProperties[[#This Row],[Forestland Acreage]]</f>
        <v>1.7018156894521154E-3</v>
      </c>
      <c r="N99" s="101">
        <f>FilteredProperties[[#This Row],[Woody Wetlands Acreage]]/FilteredProperties[[#This Row],[Forestland Acreage]]</f>
        <v>0.46378908079235792</v>
      </c>
      <c r="O99" s="92">
        <v>3.1646738354299999</v>
      </c>
      <c r="P99" s="92">
        <v>1908.2177460299899</v>
      </c>
      <c r="Q99" s="92">
        <v>0.37735138625100001</v>
      </c>
      <c r="R99" s="92">
        <v>359.035440596</v>
      </c>
      <c r="S99" s="92">
        <f>SUM(FilteredProperties[[#This Row],[Deciduous Forest Harvested Acreage]:[Woody Wetlands Harvested Acreage]])</f>
        <v>2270.795211847671</v>
      </c>
      <c r="T99" s="101">
        <f>FilteredProperties[[#This Row],[Harvested Forestland Acreage]]/FilteredProperties[[#This Row],[Forestland Acreage]]</f>
        <v>0.16092998269977393</v>
      </c>
    </row>
    <row r="100" spans="1:20" ht="16" x14ac:dyDescent="0.2">
      <c r="A100" s="92">
        <v>95</v>
      </c>
      <c r="B100" s="92" t="s">
        <v>121</v>
      </c>
      <c r="C100" s="92" t="s">
        <v>102</v>
      </c>
      <c r="D100" s="92" t="s">
        <v>103</v>
      </c>
      <c r="E100" s="92">
        <v>6000.8322773500004</v>
      </c>
      <c r="F100" s="92">
        <v>22.6708103124</v>
      </c>
      <c r="G100" s="92">
        <v>3053.7180735799898</v>
      </c>
      <c r="H100" s="92">
        <v>0</v>
      </c>
      <c r="I100" s="92">
        <v>2007.1366052799899</v>
      </c>
      <c r="J100" s="92">
        <v>5083.5254891699897</v>
      </c>
      <c r="K100" s="101">
        <f>FilteredProperties[[#This Row],[Deciduous Forest Acreage]]/FilteredProperties[[#This Row],[Forestland Acreage]]</f>
        <v>4.459662956485257E-3</v>
      </c>
      <c r="L100" s="101">
        <f>FilteredProperties[[#This Row],[Evergreen Forest Acreage]]/FilteredProperties[[#This Row],[Forestland Acreage]]</f>
        <v>0.60070871683159088</v>
      </c>
      <c r="M100" s="101">
        <f>FilteredProperties[[#This Row],[Mixed Forest Acreage]]/FilteredProperties[[#This Row],[Forestland Acreage]]</f>
        <v>0</v>
      </c>
      <c r="N100" s="101">
        <f>FilteredProperties[[#This Row],[Woody Wetlands Acreage]]/FilteredProperties[[#This Row],[Forestland Acreage]]</f>
        <v>0.39483162021239404</v>
      </c>
      <c r="O100" s="92">
        <v>14.1868168018999</v>
      </c>
      <c r="P100" s="92">
        <v>442.98202985500001</v>
      </c>
      <c r="Q100" s="92">
        <v>0</v>
      </c>
      <c r="R100" s="92">
        <v>337.21636150799901</v>
      </c>
      <c r="S100" s="92">
        <f>SUM(FilteredProperties[[#This Row],[Deciduous Forest Harvested Acreage]:[Woody Wetlands Harvested Acreage]])</f>
        <v>794.38520816489893</v>
      </c>
      <c r="T100" s="101">
        <f>FilteredProperties[[#This Row],[Harvested Forestland Acreage]]/FilteredProperties[[#This Row],[Forestland Acreage]]</f>
        <v>0.15626659291022887</v>
      </c>
    </row>
    <row r="101" spans="1:20" ht="16" x14ac:dyDescent="0.2">
      <c r="A101" s="92">
        <v>96</v>
      </c>
      <c r="B101" s="92" t="s">
        <v>94</v>
      </c>
      <c r="C101" s="92" t="s">
        <v>95</v>
      </c>
      <c r="D101" s="92" t="s">
        <v>139</v>
      </c>
      <c r="E101" s="92">
        <v>28862.806449200001</v>
      </c>
      <c r="F101" s="92">
        <v>130.451963594999</v>
      </c>
      <c r="G101" s="92">
        <v>17165.5685903999</v>
      </c>
      <c r="H101" s="92">
        <v>0.298358211855</v>
      </c>
      <c r="I101" s="92">
        <v>8350.9173262099903</v>
      </c>
      <c r="J101" s="92">
        <v>25647.236238400001</v>
      </c>
      <c r="K101" s="101">
        <f>FilteredProperties[[#This Row],[Deciduous Forest Acreage]]/FilteredProperties[[#This Row],[Forestland Acreage]]</f>
        <v>5.0863945877989555E-3</v>
      </c>
      <c r="L101" s="101">
        <f>FilteredProperties[[#This Row],[Evergreen Forest Acreage]]/FilteredProperties[[#This Row],[Forestland Acreage]]</f>
        <v>0.66929506286135299</v>
      </c>
      <c r="M101" s="101">
        <f>FilteredProperties[[#This Row],[Mixed Forest Acreage]]/FilteredProperties[[#This Row],[Forestland Acreage]]</f>
        <v>1.1633152558102417E-5</v>
      </c>
      <c r="N101" s="101">
        <f>FilteredProperties[[#This Row],[Woody Wetlands Acreage]]/FilteredProperties[[#This Row],[Forestland Acreage]]</f>
        <v>0.32560690939894277</v>
      </c>
      <c r="O101" s="92">
        <v>3.36669305174</v>
      </c>
      <c r="P101" s="92">
        <v>2835.0167887600001</v>
      </c>
      <c r="Q101" s="92">
        <v>0</v>
      </c>
      <c r="R101" s="92">
        <v>746.77322759000003</v>
      </c>
      <c r="S101" s="92">
        <f>SUM(FilteredProperties[[#This Row],[Deciduous Forest Harvested Acreage]:[Woody Wetlands Harvested Acreage]])</f>
        <v>3585.15670940174</v>
      </c>
      <c r="T101" s="101">
        <f>FilteredProperties[[#This Row],[Harvested Forestland Acreage]]/FilteredProperties[[#This Row],[Forestland Acreage]]</f>
        <v>0.13978725333507513</v>
      </c>
    </row>
    <row r="102" spans="1:20" ht="16" x14ac:dyDescent="0.2">
      <c r="A102" s="92">
        <v>97</v>
      </c>
      <c r="B102" s="92" t="s">
        <v>127</v>
      </c>
      <c r="C102" s="92" t="s">
        <v>127</v>
      </c>
      <c r="D102" s="92" t="s">
        <v>103</v>
      </c>
      <c r="E102" s="92">
        <v>13263.881833699899</v>
      </c>
      <c r="F102" s="92">
        <v>9.6502664206799996E-2</v>
      </c>
      <c r="G102" s="92">
        <v>6650.4984961</v>
      </c>
      <c r="H102" s="92">
        <v>4.4929334319700001</v>
      </c>
      <c r="I102" s="92">
        <v>5211.54293202999</v>
      </c>
      <c r="J102" s="92">
        <v>11866.6308642</v>
      </c>
      <c r="K102" s="101">
        <f>FilteredProperties[[#This Row],[Deciduous Forest Acreage]]/FilteredProperties[[#This Row],[Forestland Acreage]]</f>
        <v>8.1322715192848298E-6</v>
      </c>
      <c r="L102" s="101">
        <f>FilteredProperties[[#This Row],[Evergreen Forest Acreage]]/FilteredProperties[[#This Row],[Forestland Acreage]]</f>
        <v>0.56043695739821509</v>
      </c>
      <c r="M102" s="101">
        <f>FilteredProperties[[#This Row],[Mixed Forest Acreage]]/FilteredProperties[[#This Row],[Forestland Acreage]]</f>
        <v>3.7861912815747602E-4</v>
      </c>
      <c r="N102" s="101">
        <f>FilteredProperties[[#This Row],[Woody Wetlands Acreage]]/FilteredProperties[[#This Row],[Forestland Acreage]]</f>
        <v>0.43917629120431317</v>
      </c>
      <c r="O102" s="92">
        <v>0</v>
      </c>
      <c r="P102" s="92">
        <v>697.59439379000003</v>
      </c>
      <c r="Q102" s="92">
        <v>0</v>
      </c>
      <c r="R102" s="92">
        <v>103.823285421999</v>
      </c>
      <c r="S102" s="92">
        <f>SUM(FilteredProperties[[#This Row],[Deciduous Forest Harvested Acreage]:[Woody Wetlands Harvested Acreage]])</f>
        <v>801.41767921199903</v>
      </c>
      <c r="T102" s="101">
        <f>FilteredProperties[[#This Row],[Harvested Forestland Acreage]]/FilteredProperties[[#This Row],[Forestland Acreage]]</f>
        <v>6.7535401444884111E-2</v>
      </c>
    </row>
    <row r="103" spans="1:20" ht="16" x14ac:dyDescent="0.2">
      <c r="A103" s="92">
        <v>98</v>
      </c>
      <c r="B103" s="92" t="s">
        <v>129</v>
      </c>
      <c r="C103" s="92" t="s">
        <v>102</v>
      </c>
      <c r="D103" s="92" t="s">
        <v>103</v>
      </c>
      <c r="E103" s="92">
        <v>18412.074120799902</v>
      </c>
      <c r="F103" s="92">
        <v>25.797801825099899</v>
      </c>
      <c r="G103" s="92">
        <v>9700.3224968699906</v>
      </c>
      <c r="H103" s="92">
        <v>0.22239484331199999</v>
      </c>
      <c r="I103" s="92">
        <v>6312.3089080700001</v>
      </c>
      <c r="J103" s="92">
        <v>16038.651601600001</v>
      </c>
      <c r="K103" s="101">
        <f>FilteredProperties[[#This Row],[Deciduous Forest Acreage]]/FilteredProperties[[#This Row],[Forestland Acreage]]</f>
        <v>1.6084769758653735E-3</v>
      </c>
      <c r="L103" s="101">
        <f>FilteredProperties[[#This Row],[Evergreen Forest Acreage]]/FilteredProperties[[#This Row],[Forestland Acreage]]</f>
        <v>0.60480910352228712</v>
      </c>
      <c r="M103" s="101">
        <f>FilteredProperties[[#This Row],[Mixed Forest Acreage]]/FilteredProperties[[#This Row],[Forestland Acreage]]</f>
        <v>1.3866180825937642E-5</v>
      </c>
      <c r="N103" s="101">
        <f>FilteredProperties[[#This Row],[Woody Wetlands Acreage]]/FilteredProperties[[#This Row],[Forestland Acreage]]</f>
        <v>0.39356855332154544</v>
      </c>
      <c r="O103" s="92">
        <v>0.51082262119800004</v>
      </c>
      <c r="P103" s="92">
        <v>3308.4351133499899</v>
      </c>
      <c r="Q103" s="92">
        <v>0</v>
      </c>
      <c r="R103" s="92">
        <v>797.93272823899895</v>
      </c>
      <c r="S103" s="92">
        <f>SUM(FilteredProperties[[#This Row],[Deciduous Forest Harvested Acreage]:[Woody Wetlands Harvested Acreage]])</f>
        <v>4106.8786642101868</v>
      </c>
      <c r="T103" s="101">
        <f>FilteredProperties[[#This Row],[Harvested Forestland Acreage]]/FilteredProperties[[#This Row],[Forestland Acreage]]</f>
        <v>0.25606134270043551</v>
      </c>
    </row>
    <row r="104" spans="1:20" ht="16" x14ac:dyDescent="0.2">
      <c r="A104" s="92">
        <v>99</v>
      </c>
      <c r="B104" s="92" t="s">
        <v>137</v>
      </c>
      <c r="C104" s="92" t="s">
        <v>102</v>
      </c>
      <c r="D104" s="92"/>
      <c r="E104" s="92">
        <v>7733.9133067499897</v>
      </c>
      <c r="F104" s="92">
        <v>156.374159456</v>
      </c>
      <c r="G104" s="92">
        <v>3443.8336457800001</v>
      </c>
      <c r="H104" s="92">
        <v>12.874722712000001</v>
      </c>
      <c r="I104" s="92">
        <v>3593.6008879199899</v>
      </c>
      <c r="J104" s="92">
        <v>7206.6834158700003</v>
      </c>
      <c r="K104" s="101">
        <f>FilteredProperties[[#This Row],[Deciduous Forest Acreage]]/FilteredProperties[[#This Row],[Forestland Acreage]]</f>
        <v>2.1698491585136783E-2</v>
      </c>
      <c r="L104" s="101">
        <f>FilteredProperties[[#This Row],[Evergreen Forest Acreage]]/FilteredProperties[[#This Row],[Forestland Acreage]]</f>
        <v>0.47786664781142685</v>
      </c>
      <c r="M104" s="101">
        <f>FilteredProperties[[#This Row],[Mixed Forest Acreage]]/FilteredProperties[[#This Row],[Forestland Acreage]]</f>
        <v>1.7864976118762597E-3</v>
      </c>
      <c r="N104" s="101">
        <f>FilteredProperties[[#This Row],[Woody Wetlands Acreage]]/FilteredProperties[[#This Row],[Forestland Acreage]]</f>
        <v>0.49864836299128112</v>
      </c>
      <c r="O104" s="92">
        <v>5.7168541163000004</v>
      </c>
      <c r="P104" s="92">
        <v>937.09919818100002</v>
      </c>
      <c r="Q104" s="92">
        <v>0</v>
      </c>
      <c r="R104" s="92">
        <v>571.98426899499896</v>
      </c>
      <c r="S104" s="92">
        <f>SUM(FilteredProperties[[#This Row],[Deciduous Forest Harvested Acreage]:[Woody Wetlands Harvested Acreage]])</f>
        <v>1514.800321292299</v>
      </c>
      <c r="T104" s="101">
        <f>FilteredProperties[[#This Row],[Harvested Forestland Acreage]]/FilteredProperties[[#This Row],[Forestland Acreage]]</f>
        <v>0.21019382063551217</v>
      </c>
    </row>
    <row r="105" spans="1:20" ht="16" x14ac:dyDescent="0.2">
      <c r="A105" s="92">
        <v>100</v>
      </c>
      <c r="B105" s="92" t="s">
        <v>127</v>
      </c>
      <c r="C105" s="92" t="s">
        <v>127</v>
      </c>
      <c r="D105" s="92" t="s">
        <v>103</v>
      </c>
      <c r="E105" s="92">
        <v>7005.0870180399897</v>
      </c>
      <c r="F105" s="92">
        <v>55.508241173499897</v>
      </c>
      <c r="G105" s="92">
        <v>3524.3249065700002</v>
      </c>
      <c r="H105" s="92">
        <v>8.9026843611699995</v>
      </c>
      <c r="I105" s="92">
        <v>1582.31404008</v>
      </c>
      <c r="J105" s="92">
        <v>5171.0498721800004</v>
      </c>
      <c r="K105" s="101">
        <f>FilteredProperties[[#This Row],[Deciduous Forest Acreage]]/FilteredProperties[[#This Row],[Forestland Acreage]]</f>
        <v>1.0734423868570977E-2</v>
      </c>
      <c r="L105" s="101">
        <f>FilteredProperties[[#This Row],[Evergreen Forest Acreage]]/FilteredProperties[[#This Row],[Forestland Acreage]]</f>
        <v>0.68154920058510726</v>
      </c>
      <c r="M105" s="101">
        <f>FilteredProperties[[#This Row],[Mixed Forest Acreage]]/FilteredProperties[[#This Row],[Forestland Acreage]]</f>
        <v>1.7216396246855041E-3</v>
      </c>
      <c r="N105" s="101">
        <f>FilteredProperties[[#This Row],[Woody Wetlands Acreage]]/FilteredProperties[[#This Row],[Forestland Acreage]]</f>
        <v>0.30599473592253934</v>
      </c>
      <c r="O105" s="92">
        <v>39.555816574799898</v>
      </c>
      <c r="P105" s="92">
        <v>861.80603500899895</v>
      </c>
      <c r="Q105" s="92">
        <v>0.93983505667300005</v>
      </c>
      <c r="R105" s="92">
        <v>101.465149862999</v>
      </c>
      <c r="S105" s="92">
        <f>SUM(FilteredProperties[[#This Row],[Deciduous Forest Harvested Acreage]:[Woody Wetlands Harvested Acreage]])</f>
        <v>1003.7668365034708</v>
      </c>
      <c r="T105" s="101">
        <f>FilteredProperties[[#This Row],[Harvested Forestland Acreage]]/FilteredProperties[[#This Row],[Forestland Acreage]]</f>
        <v>0.19411277425570542</v>
      </c>
    </row>
    <row r="106" spans="1:20" ht="16" x14ac:dyDescent="0.2">
      <c r="A106" s="92">
        <v>101</v>
      </c>
      <c r="B106" s="92" t="s">
        <v>94</v>
      </c>
      <c r="C106" s="92" t="s">
        <v>95</v>
      </c>
      <c r="D106" s="92" t="s">
        <v>139</v>
      </c>
      <c r="E106" s="92">
        <v>10620.979046099899</v>
      </c>
      <c r="F106" s="92">
        <v>6.0060809653699998</v>
      </c>
      <c r="G106" s="92">
        <v>4405.4564360200002</v>
      </c>
      <c r="H106" s="92">
        <v>42.3599736428</v>
      </c>
      <c r="I106" s="92">
        <v>5210.6473192499898</v>
      </c>
      <c r="J106" s="92">
        <v>9664.4698098799909</v>
      </c>
      <c r="K106" s="101">
        <f>FilteredProperties[[#This Row],[Deciduous Forest Acreage]]/FilteredProperties[[#This Row],[Forestland Acreage]]</f>
        <v>6.2145995419531249E-4</v>
      </c>
      <c r="L106" s="101">
        <f>FilteredProperties[[#This Row],[Evergreen Forest Acreage]]/FilteredProperties[[#This Row],[Forestland Acreage]]</f>
        <v>0.45584046747358042</v>
      </c>
      <c r="M106" s="101">
        <f>FilteredProperties[[#This Row],[Mixed Forest Acreage]]/FilteredProperties[[#This Row],[Forestland Acreage]]</f>
        <v>4.3830623382459513E-3</v>
      </c>
      <c r="N106" s="101">
        <f>FilteredProperties[[#This Row],[Woody Wetlands Acreage]]/FilteredProperties[[#This Row],[Forestland Acreage]]</f>
        <v>0.53915501023378887</v>
      </c>
      <c r="O106" s="92">
        <v>0</v>
      </c>
      <c r="P106" s="92">
        <v>1381.12152341</v>
      </c>
      <c r="Q106" s="92">
        <v>6.0828218091800004</v>
      </c>
      <c r="R106" s="92">
        <v>478.28525404399898</v>
      </c>
      <c r="S106" s="92">
        <f>SUM(FilteredProperties[[#This Row],[Deciduous Forest Harvested Acreage]:[Woody Wetlands Harvested Acreage]])</f>
        <v>1865.4895992631789</v>
      </c>
      <c r="T106" s="101">
        <f>FilteredProperties[[#This Row],[Harvested Forestland Acreage]]/FilteredProperties[[#This Row],[Forestland Acreage]]</f>
        <v>0.19302554987093945</v>
      </c>
    </row>
    <row r="107" spans="1:20" ht="16" x14ac:dyDescent="0.2">
      <c r="A107" s="92">
        <v>102</v>
      </c>
      <c r="B107" s="92" t="s">
        <v>122</v>
      </c>
      <c r="C107" s="92" t="s">
        <v>102</v>
      </c>
      <c r="D107" s="92" t="s">
        <v>103</v>
      </c>
      <c r="E107" s="92">
        <v>8425.69227202</v>
      </c>
      <c r="F107" s="92">
        <v>1.33436905991</v>
      </c>
      <c r="G107" s="92">
        <v>3546.4216461599899</v>
      </c>
      <c r="H107" s="92">
        <v>48.482075843799898</v>
      </c>
      <c r="I107" s="92">
        <v>3167.62979683</v>
      </c>
      <c r="J107" s="92">
        <v>6763.86788789</v>
      </c>
      <c r="K107" s="101">
        <f>FilteredProperties[[#This Row],[Deciduous Forest Acreage]]/FilteredProperties[[#This Row],[Forestland Acreage]]</f>
        <v>1.9727899509968972E-4</v>
      </c>
      <c r="L107" s="101">
        <f>FilteredProperties[[#This Row],[Evergreen Forest Acreage]]/FilteredProperties[[#This Row],[Forestland Acreage]]</f>
        <v>0.5243185858951338</v>
      </c>
      <c r="M107" s="101">
        <f>FilteredProperties[[#This Row],[Mixed Forest Acreage]]/FilteredProperties[[#This Row],[Forestland Acreage]]</f>
        <v>7.1678034886816754E-3</v>
      </c>
      <c r="N107" s="101">
        <f>FilteredProperties[[#This Row],[Woody Wetlands Acreage]]/FilteredProperties[[#This Row],[Forestland Acreage]]</f>
        <v>0.46831633162163189</v>
      </c>
      <c r="O107" s="92">
        <v>0</v>
      </c>
      <c r="P107" s="92">
        <v>300.48487456499902</v>
      </c>
      <c r="Q107" s="92">
        <v>2.9993908119100001</v>
      </c>
      <c r="R107" s="92">
        <v>131.316258997999</v>
      </c>
      <c r="S107" s="92">
        <f>SUM(FilteredProperties[[#This Row],[Deciduous Forest Harvested Acreage]:[Woody Wetlands Harvested Acreage]])</f>
        <v>434.80052437490804</v>
      </c>
      <c r="T107" s="101">
        <f>FilteredProperties[[#This Row],[Harvested Forestland Acreage]]/FilteredProperties[[#This Row],[Forestland Acreage]]</f>
        <v>6.4282823316725773E-2</v>
      </c>
    </row>
    <row r="108" spans="1:20" ht="16" x14ac:dyDescent="0.2">
      <c r="A108" s="92">
        <v>103</v>
      </c>
      <c r="B108" s="92" t="s">
        <v>94</v>
      </c>
      <c r="C108" s="92" t="s">
        <v>95</v>
      </c>
      <c r="D108" s="92" t="s">
        <v>139</v>
      </c>
      <c r="E108" s="92">
        <v>8920.6124976099909</v>
      </c>
      <c r="F108" s="92">
        <v>0</v>
      </c>
      <c r="G108" s="92">
        <v>4102.08697845999</v>
      </c>
      <c r="H108" s="92">
        <v>0</v>
      </c>
      <c r="I108" s="92">
        <v>2895.50595526999</v>
      </c>
      <c r="J108" s="92">
        <v>6997.5929337300004</v>
      </c>
      <c r="K108" s="101">
        <f>FilteredProperties[[#This Row],[Deciduous Forest Acreage]]/FilteredProperties[[#This Row],[Forestland Acreage]]</f>
        <v>0</v>
      </c>
      <c r="L108" s="101">
        <f>FilteredProperties[[#This Row],[Evergreen Forest Acreage]]/FilteredProperties[[#This Row],[Forestland Acreage]]</f>
        <v>0.58621400491688958</v>
      </c>
      <c r="M108" s="101">
        <f>FilteredProperties[[#This Row],[Mixed Forest Acreage]]/FilteredProperties[[#This Row],[Forestland Acreage]]</f>
        <v>0</v>
      </c>
      <c r="N108" s="101">
        <f>FilteredProperties[[#This Row],[Woody Wetlands Acreage]]/FilteredProperties[[#This Row],[Forestland Acreage]]</f>
        <v>0.41378599508310754</v>
      </c>
      <c r="O108" s="92">
        <v>0</v>
      </c>
      <c r="P108" s="92">
        <v>928.94205995599896</v>
      </c>
      <c r="Q108" s="92">
        <v>0</v>
      </c>
      <c r="R108" s="92">
        <v>333.80753243899898</v>
      </c>
      <c r="S108" s="92">
        <f>SUM(FilteredProperties[[#This Row],[Deciduous Forest Harvested Acreage]:[Woody Wetlands Harvested Acreage]])</f>
        <v>1262.749592394998</v>
      </c>
      <c r="T108" s="101">
        <f>FilteredProperties[[#This Row],[Harvested Forestland Acreage]]/FilteredProperties[[#This Row],[Forestland Acreage]]</f>
        <v>0.1804548513115497</v>
      </c>
    </row>
    <row r="109" spans="1:20" ht="16" x14ac:dyDescent="0.2">
      <c r="A109" s="92">
        <v>104</v>
      </c>
      <c r="B109" s="92" t="s">
        <v>129</v>
      </c>
      <c r="C109" s="92" t="s">
        <v>102</v>
      </c>
      <c r="D109" s="92" t="s">
        <v>103</v>
      </c>
      <c r="E109" s="92">
        <v>8030.6285403100001</v>
      </c>
      <c r="F109" s="92">
        <v>83.078090805599899</v>
      </c>
      <c r="G109" s="92">
        <v>960.73000613900001</v>
      </c>
      <c r="H109" s="92">
        <v>68.6904577813999</v>
      </c>
      <c r="I109" s="92">
        <v>1207.13722196</v>
      </c>
      <c r="J109" s="92">
        <v>2319.6357766900001</v>
      </c>
      <c r="K109" s="101">
        <f>FilteredProperties[[#This Row],[Deciduous Forest Acreage]]/FilteredProperties[[#This Row],[Forestland Acreage]]</f>
        <v>3.581514461901774E-2</v>
      </c>
      <c r="L109" s="101">
        <f>FilteredProperties[[#This Row],[Evergreen Forest Acreage]]/FilteredProperties[[#This Row],[Forestland Acreage]]</f>
        <v>0.41417278341426167</v>
      </c>
      <c r="M109" s="101">
        <f>FilteredProperties[[#This Row],[Mixed Forest Acreage]]/FilteredProperties[[#This Row],[Forestland Acreage]]</f>
        <v>2.9612604906196792E-2</v>
      </c>
      <c r="N109" s="101">
        <f>FilteredProperties[[#This Row],[Woody Wetlands Acreage]]/FilteredProperties[[#This Row],[Forestland Acreage]]</f>
        <v>0.52039946705879936</v>
      </c>
      <c r="O109" s="92">
        <v>0.78260059462800002</v>
      </c>
      <c r="P109" s="92">
        <v>280.27392978199902</v>
      </c>
      <c r="Q109" s="92">
        <v>0.75017024257999998</v>
      </c>
      <c r="R109" s="92">
        <v>91.493072010700004</v>
      </c>
      <c r="S109" s="92">
        <f>SUM(FilteredProperties[[#This Row],[Deciduous Forest Harvested Acreage]:[Woody Wetlands Harvested Acreage]])</f>
        <v>373.29977262990701</v>
      </c>
      <c r="T109" s="101">
        <f>FilteredProperties[[#This Row],[Harvested Forestland Acreage]]/FilteredProperties[[#This Row],[Forestland Acreage]]</f>
        <v>0.16093033931498782</v>
      </c>
    </row>
    <row r="110" spans="1:20" ht="16" x14ac:dyDescent="0.2">
      <c r="A110" s="92">
        <v>105</v>
      </c>
      <c r="B110" s="92" t="s">
        <v>120</v>
      </c>
      <c r="C110" s="92" t="s">
        <v>102</v>
      </c>
      <c r="D110" s="92" t="s">
        <v>103</v>
      </c>
      <c r="E110" s="92">
        <v>5905.3583341000003</v>
      </c>
      <c r="F110" s="92">
        <v>15.0392112072999</v>
      </c>
      <c r="G110" s="92">
        <v>1900.77476546</v>
      </c>
      <c r="H110" s="92">
        <v>18.917020799300001</v>
      </c>
      <c r="I110" s="92">
        <v>725.83616303500003</v>
      </c>
      <c r="J110" s="92">
        <v>2660.5671604999998</v>
      </c>
      <c r="K110" s="101">
        <f>FilteredProperties[[#This Row],[Deciduous Forest Acreage]]/FilteredProperties[[#This Row],[Forestland Acreage]]</f>
        <v>5.6526335551979013E-3</v>
      </c>
      <c r="L110" s="101">
        <f>FilteredProperties[[#This Row],[Evergreen Forest Acreage]]/FilteredProperties[[#This Row],[Forestland Acreage]]</f>
        <v>0.71442465113445508</v>
      </c>
      <c r="M110" s="101">
        <f>FilteredProperties[[#This Row],[Mixed Forest Acreage]]/FilteredProperties[[#This Row],[Forestland Acreage]]</f>
        <v>7.1101459418693759E-3</v>
      </c>
      <c r="N110" s="101">
        <f>FilteredProperties[[#This Row],[Woody Wetlands Acreage]]/FilteredProperties[[#This Row],[Forestland Acreage]]</f>
        <v>0.27281256936907911</v>
      </c>
      <c r="O110" s="92">
        <v>10.0387710561</v>
      </c>
      <c r="P110" s="92">
        <v>1486.78122647999</v>
      </c>
      <c r="Q110" s="92">
        <v>7.7822937697999999</v>
      </c>
      <c r="R110" s="92">
        <v>260.50324329</v>
      </c>
      <c r="S110" s="92">
        <f>SUM(FilteredProperties[[#This Row],[Deciduous Forest Harvested Acreage]:[Woody Wetlands Harvested Acreage]])</f>
        <v>1765.1055345958898</v>
      </c>
      <c r="T110" s="101">
        <f>FilteredProperties[[#This Row],[Harvested Forestland Acreage]]/FilteredProperties[[#This Row],[Forestland Acreage]]</f>
        <v>0.66343205343637102</v>
      </c>
    </row>
    <row r="111" spans="1:20" ht="16" x14ac:dyDescent="0.2">
      <c r="A111" s="92">
        <v>106</v>
      </c>
      <c r="B111" s="92" t="s">
        <v>125</v>
      </c>
      <c r="C111" s="92" t="s">
        <v>102</v>
      </c>
      <c r="D111" s="92" t="s">
        <v>103</v>
      </c>
      <c r="E111" s="92">
        <v>7041.8706851899897</v>
      </c>
      <c r="F111" s="92">
        <v>2.66873811973</v>
      </c>
      <c r="G111" s="92">
        <v>3785.4071478800001</v>
      </c>
      <c r="H111" s="92">
        <v>30.971283462700001</v>
      </c>
      <c r="I111" s="92">
        <v>2482.22624292</v>
      </c>
      <c r="J111" s="92">
        <v>6301.2734123800001</v>
      </c>
      <c r="K111" s="101">
        <f>FilteredProperties[[#This Row],[Deciduous Forest Acreage]]/FilteredProperties[[#This Row],[Forestland Acreage]]</f>
        <v>4.2352361896990179E-4</v>
      </c>
      <c r="L111" s="101">
        <f>FilteredProperties[[#This Row],[Evergreen Forest Acreage]]/FilteredProperties[[#This Row],[Forestland Acreage]]</f>
        <v>0.60073685113280084</v>
      </c>
      <c r="M111" s="101">
        <f>FilteredProperties[[#This Row],[Mixed Forest Acreage]]/FilteredProperties[[#This Row],[Forestland Acreage]]</f>
        <v>4.9150832594966071E-3</v>
      </c>
      <c r="N111" s="101">
        <f>FilteredProperties[[#This Row],[Woody Wetlands Acreage]]/FilteredProperties[[#This Row],[Forestland Acreage]]</f>
        <v>0.3939245419891183</v>
      </c>
      <c r="O111" s="92">
        <v>0</v>
      </c>
      <c r="P111" s="92">
        <v>661.50222850700004</v>
      </c>
      <c r="Q111" s="92">
        <v>6.1613889651499996</v>
      </c>
      <c r="R111" s="92">
        <v>119.145578959999</v>
      </c>
      <c r="S111" s="92">
        <f>SUM(FilteredProperties[[#This Row],[Deciduous Forest Harvested Acreage]:[Woody Wetlands Harvested Acreage]])</f>
        <v>786.80919643214907</v>
      </c>
      <c r="T111" s="101">
        <f>FilteredProperties[[#This Row],[Harvested Forestland Acreage]]/FilteredProperties[[#This Row],[Forestland Acreage]]</f>
        <v>0.12486510978658996</v>
      </c>
    </row>
    <row r="112" spans="1:20" ht="16" x14ac:dyDescent="0.2">
      <c r="A112" s="92">
        <v>107</v>
      </c>
      <c r="B112" s="92" t="s">
        <v>111</v>
      </c>
      <c r="C112" s="92" t="s">
        <v>102</v>
      </c>
      <c r="D112" s="92" t="s">
        <v>103</v>
      </c>
      <c r="E112" s="92">
        <v>39721.0033798</v>
      </c>
      <c r="F112" s="92">
        <v>0.88957937330900005</v>
      </c>
      <c r="G112" s="92">
        <v>15517.2218243999</v>
      </c>
      <c r="H112" s="92">
        <v>0.444789686613</v>
      </c>
      <c r="I112" s="92">
        <v>15782.446302</v>
      </c>
      <c r="J112" s="92">
        <v>31301.002495500001</v>
      </c>
      <c r="K112" s="101">
        <f>FilteredProperties[[#This Row],[Deciduous Forest Acreage]]/FilteredProperties[[#This Row],[Forestland Acreage]]</f>
        <v>2.8420155981805718E-5</v>
      </c>
      <c r="L112" s="101">
        <f>FilteredProperties[[#This Row],[Evergreen Forest Acreage]]/FilteredProperties[[#This Row],[Forestland Acreage]]</f>
        <v>0.49574200783603456</v>
      </c>
      <c r="M112" s="101">
        <f>FilteredProperties[[#This Row],[Mixed Forest Acreage]]/FilteredProperties[[#This Row],[Forestland Acreage]]</f>
        <v>1.4210077989577022E-5</v>
      </c>
      <c r="N112" s="101">
        <f>FilteredProperties[[#This Row],[Woody Wetlands Acreage]]/FilteredProperties[[#This Row],[Forestland Acreage]]</f>
        <v>0.50421536192871041</v>
      </c>
      <c r="O112" s="92">
        <v>0</v>
      </c>
      <c r="P112" s="92">
        <v>4289.7076105599899</v>
      </c>
      <c r="Q112" s="92">
        <v>0</v>
      </c>
      <c r="R112" s="92">
        <v>1353.31665477</v>
      </c>
      <c r="S112" s="92">
        <f>SUM(FilteredProperties[[#This Row],[Deciduous Forest Harvested Acreage]:[Woody Wetlands Harvested Acreage]])</f>
        <v>5643.0242653299902</v>
      </c>
      <c r="T112" s="101">
        <f>FilteredProperties[[#This Row],[Harvested Forestland Acreage]]/FilteredProperties[[#This Row],[Forestland Acreage]]</f>
        <v>0.18028254098702626</v>
      </c>
    </row>
    <row r="113" spans="1:20" ht="16" x14ac:dyDescent="0.2">
      <c r="A113" s="92">
        <v>108</v>
      </c>
      <c r="B113" s="92" t="s">
        <v>94</v>
      </c>
      <c r="C113" s="92" t="s">
        <v>95</v>
      </c>
      <c r="D113" s="92" t="s">
        <v>139</v>
      </c>
      <c r="E113" s="92">
        <v>6985.6973909500002</v>
      </c>
      <c r="F113" s="92">
        <v>0</v>
      </c>
      <c r="G113" s="92">
        <v>3807.9925686900001</v>
      </c>
      <c r="H113" s="92">
        <v>0</v>
      </c>
      <c r="I113" s="92">
        <v>2188.2150044700002</v>
      </c>
      <c r="J113" s="92">
        <v>5996.2075731599898</v>
      </c>
      <c r="K113" s="101">
        <f>FilteredProperties[[#This Row],[Deciduous Forest Acreage]]/FilteredProperties[[#This Row],[Forestland Acreage]]</f>
        <v>0</v>
      </c>
      <c r="L113" s="101">
        <f>FilteredProperties[[#This Row],[Evergreen Forest Acreage]]/FilteredProperties[[#This Row],[Forestland Acreage]]</f>
        <v>0.63506683553371313</v>
      </c>
      <c r="M113" s="101">
        <f>FilteredProperties[[#This Row],[Mixed Forest Acreage]]/FilteredProperties[[#This Row],[Forestland Acreage]]</f>
        <v>0</v>
      </c>
      <c r="N113" s="101">
        <f>FilteredProperties[[#This Row],[Woody Wetlands Acreage]]/FilteredProperties[[#This Row],[Forestland Acreage]]</f>
        <v>0.36493316446628865</v>
      </c>
      <c r="O113" s="92">
        <v>0</v>
      </c>
      <c r="P113" s="92">
        <v>1897.03881662</v>
      </c>
      <c r="Q113" s="92">
        <v>0</v>
      </c>
      <c r="R113" s="92">
        <v>379.77069761899901</v>
      </c>
      <c r="S113" s="92">
        <f>SUM(FilteredProperties[[#This Row],[Deciduous Forest Harvested Acreage]:[Woody Wetlands Harvested Acreage]])</f>
        <v>2276.8095142389989</v>
      </c>
      <c r="T113" s="101">
        <f>FilteredProperties[[#This Row],[Harvested Forestland Acreage]]/FilteredProperties[[#This Row],[Forestland Acreage]]</f>
        <v>0.37970825500277416</v>
      </c>
    </row>
    <row r="114" spans="1:20" ht="16" x14ac:dyDescent="0.2">
      <c r="A114" s="92">
        <v>109</v>
      </c>
      <c r="B114" s="92" t="s">
        <v>113</v>
      </c>
      <c r="C114" s="92" t="s">
        <v>102</v>
      </c>
      <c r="D114" s="92" t="s">
        <v>103</v>
      </c>
      <c r="E114" s="92">
        <v>6588.1762089200001</v>
      </c>
      <c r="F114" s="92">
        <v>415.084821578</v>
      </c>
      <c r="G114" s="92">
        <v>1680.7871739300001</v>
      </c>
      <c r="H114" s="92">
        <v>363.75089098199902</v>
      </c>
      <c r="I114" s="92">
        <v>2016.9521341899899</v>
      </c>
      <c r="J114" s="92">
        <v>4476.5750206800003</v>
      </c>
      <c r="K114" s="101">
        <f>FilteredProperties[[#This Row],[Deciduous Forest Acreage]]/FilteredProperties[[#This Row],[Forestland Acreage]]</f>
        <v>9.2723749665865718E-2</v>
      </c>
      <c r="L114" s="101">
        <f>FilteredProperties[[#This Row],[Evergreen Forest Acreage]]/FilteredProperties[[#This Row],[Forestland Acreage]]</f>
        <v>0.375462751359115</v>
      </c>
      <c r="M114" s="101">
        <f>FilteredProperties[[#This Row],[Mixed Forest Acreage]]/FilteredProperties[[#This Row],[Forestland Acreage]]</f>
        <v>8.1256516265585679E-2</v>
      </c>
      <c r="N114" s="101">
        <f>FilteredProperties[[#This Row],[Woody Wetlands Acreage]]/FilteredProperties[[#This Row],[Forestland Acreage]]</f>
        <v>0.45055698270943106</v>
      </c>
      <c r="O114" s="92">
        <v>3.19255508045</v>
      </c>
      <c r="P114" s="92">
        <v>125.57591184</v>
      </c>
      <c r="Q114" s="92">
        <v>7.8862395344499996</v>
      </c>
      <c r="R114" s="92">
        <v>46.563772393500003</v>
      </c>
      <c r="S114" s="92">
        <f>SUM(FilteredProperties[[#This Row],[Deciduous Forest Harvested Acreage]:[Woody Wetlands Harvested Acreage]])</f>
        <v>183.21847884840003</v>
      </c>
      <c r="T114" s="101">
        <f>FilteredProperties[[#This Row],[Harvested Forestland Acreage]]/FilteredProperties[[#This Row],[Forestland Acreage]]</f>
        <v>4.0928271726041306E-2</v>
      </c>
    </row>
    <row r="115" spans="1:20" ht="16" x14ac:dyDescent="0.2">
      <c r="A115" s="92">
        <v>110</v>
      </c>
      <c r="B115" s="92" t="s">
        <v>113</v>
      </c>
      <c r="C115" s="92" t="s">
        <v>102</v>
      </c>
      <c r="D115" s="92" t="s">
        <v>103</v>
      </c>
      <c r="E115" s="92">
        <v>7340.5208892999899</v>
      </c>
      <c r="F115" s="92">
        <v>73.650480307799896</v>
      </c>
      <c r="G115" s="92">
        <v>3559.5131768199899</v>
      </c>
      <c r="H115" s="92">
        <v>201.44323557800001</v>
      </c>
      <c r="I115" s="92">
        <v>1904.8690274099899</v>
      </c>
      <c r="J115" s="92">
        <v>5739.4759201200004</v>
      </c>
      <c r="K115" s="101">
        <f>FilteredProperties[[#This Row],[Deciduous Forest Acreage]]/FilteredProperties[[#This Row],[Forestland Acreage]]</f>
        <v>1.2832265756114545E-2</v>
      </c>
      <c r="L115" s="101">
        <f>FilteredProperties[[#This Row],[Evergreen Forest Acreage]]/FilteredProperties[[#This Row],[Forestland Acreage]]</f>
        <v>0.62018087127815114</v>
      </c>
      <c r="M115" s="101">
        <f>FilteredProperties[[#This Row],[Mixed Forest Acreage]]/FilteredProperties[[#This Row],[Forestland Acreage]]</f>
        <v>3.5097844887166676E-2</v>
      </c>
      <c r="N115" s="101">
        <f>FilteredProperties[[#This Row],[Woody Wetlands Acreage]]/FilteredProperties[[#This Row],[Forestland Acreage]]</f>
        <v>0.33188901807783228</v>
      </c>
      <c r="O115" s="92">
        <v>0.245210093515</v>
      </c>
      <c r="P115" s="92">
        <v>56.425147875100002</v>
      </c>
      <c r="Q115" s="92">
        <v>2.17635639546</v>
      </c>
      <c r="R115" s="92">
        <v>45.687260941200002</v>
      </c>
      <c r="S115" s="92">
        <f>SUM(FilteredProperties[[#This Row],[Deciduous Forest Harvested Acreage]:[Woody Wetlands Harvested Acreage]])</f>
        <v>104.53397530527499</v>
      </c>
      <c r="T115" s="101">
        <f>FilteredProperties[[#This Row],[Harvested Forestland Acreage]]/FilteredProperties[[#This Row],[Forestland Acreage]]</f>
        <v>1.8213156873579044E-2</v>
      </c>
    </row>
    <row r="116" spans="1:20" ht="16" x14ac:dyDescent="0.2">
      <c r="A116" s="92">
        <v>111</v>
      </c>
      <c r="B116" s="92" t="s">
        <v>129</v>
      </c>
      <c r="C116" s="92" t="s">
        <v>102</v>
      </c>
      <c r="D116" s="92" t="s">
        <v>103</v>
      </c>
      <c r="E116" s="92">
        <v>9240.4783650499903</v>
      </c>
      <c r="F116" s="92">
        <v>4.8023799042000004</v>
      </c>
      <c r="G116" s="92">
        <v>4929.16102159</v>
      </c>
      <c r="H116" s="92">
        <v>1.2381824083299999</v>
      </c>
      <c r="I116" s="92">
        <v>3640.3450084999899</v>
      </c>
      <c r="J116" s="92">
        <v>8575.5465924</v>
      </c>
      <c r="K116" s="101">
        <f>FilteredProperties[[#This Row],[Deciduous Forest Acreage]]/FilteredProperties[[#This Row],[Forestland Acreage]]</f>
        <v>5.6000860731793658E-4</v>
      </c>
      <c r="L116" s="101">
        <f>FilteredProperties[[#This Row],[Evergreen Forest Acreage]]/FilteredProperties[[#This Row],[Forestland Acreage]]</f>
        <v>0.57479263490427812</v>
      </c>
      <c r="M116" s="101">
        <f>FilteredProperties[[#This Row],[Mixed Forest Acreage]]/FilteredProperties[[#This Row],[Forestland Acreage]]</f>
        <v>1.4438524646665995E-4</v>
      </c>
      <c r="N116" s="101">
        <f>FilteredProperties[[#This Row],[Woody Wetlands Acreage]]/FilteredProperties[[#This Row],[Forestland Acreage]]</f>
        <v>0.42450297124223108</v>
      </c>
      <c r="O116" s="92">
        <v>0.14389511618100001</v>
      </c>
      <c r="P116" s="92">
        <v>1222.7734660799899</v>
      </c>
      <c r="Q116" s="92">
        <v>0</v>
      </c>
      <c r="R116" s="92">
        <v>516.76566370600005</v>
      </c>
      <c r="S116" s="92">
        <f>SUM(FilteredProperties[[#This Row],[Deciduous Forest Harvested Acreage]:[Woody Wetlands Harvested Acreage]])</f>
        <v>1739.6830249021709</v>
      </c>
      <c r="T116" s="101">
        <f>FilteredProperties[[#This Row],[Harvested Forestland Acreage]]/FilteredProperties[[#This Row],[Forestland Acreage]]</f>
        <v>0.20286555570043188</v>
      </c>
    </row>
    <row r="117" spans="1:20" ht="16" x14ac:dyDescent="0.2">
      <c r="A117" s="92">
        <v>112</v>
      </c>
      <c r="B117" s="92" t="s">
        <v>127</v>
      </c>
      <c r="C117" s="92" t="s">
        <v>127</v>
      </c>
      <c r="D117" s="92" t="s">
        <v>103</v>
      </c>
      <c r="E117" s="92">
        <v>17995.901263899901</v>
      </c>
      <c r="F117" s="92">
        <v>0</v>
      </c>
      <c r="G117" s="92">
        <v>2331.1050727299898</v>
      </c>
      <c r="H117" s="92">
        <v>14.1551787757</v>
      </c>
      <c r="I117" s="92">
        <v>1601.90721942</v>
      </c>
      <c r="J117" s="92">
        <v>3947.16747093</v>
      </c>
      <c r="K117" s="101">
        <f>FilteredProperties[[#This Row],[Deciduous Forest Acreage]]/FilteredProperties[[#This Row],[Forestland Acreage]]</f>
        <v>0</v>
      </c>
      <c r="L117" s="101">
        <f>FilteredProperties[[#This Row],[Evergreen Forest Acreage]]/FilteredProperties[[#This Row],[Forestland Acreage]]</f>
        <v>0.5905766831273449</v>
      </c>
      <c r="M117" s="101">
        <f>FilteredProperties[[#This Row],[Mixed Forest Acreage]]/FilteredProperties[[#This Row],[Forestland Acreage]]</f>
        <v>3.5861611851915848E-3</v>
      </c>
      <c r="N117" s="101">
        <f>FilteredProperties[[#This Row],[Woody Wetlands Acreage]]/FilteredProperties[[#This Row],[Forestland Acreage]]</f>
        <v>0.40583715568637158</v>
      </c>
      <c r="O117" s="92">
        <v>0</v>
      </c>
      <c r="P117" s="92">
        <v>294.87106530300002</v>
      </c>
      <c r="Q117" s="92">
        <v>0.17821242161799999</v>
      </c>
      <c r="R117" s="92">
        <v>142.87399121600001</v>
      </c>
      <c r="S117" s="92">
        <f>SUM(FilteredProperties[[#This Row],[Deciduous Forest Harvested Acreage]:[Woody Wetlands Harvested Acreage]])</f>
        <v>437.92326894061807</v>
      </c>
      <c r="T117" s="101">
        <f>FilteredProperties[[#This Row],[Harvested Forestland Acreage]]/FilteredProperties[[#This Row],[Forestland Acreage]]</f>
        <v>0.11094620944406955</v>
      </c>
    </row>
    <row r="118" spans="1:20" ht="16" x14ac:dyDescent="0.2">
      <c r="A118" s="92">
        <v>113</v>
      </c>
      <c r="B118" s="92" t="s">
        <v>129</v>
      </c>
      <c r="C118" s="92" t="s">
        <v>102</v>
      </c>
      <c r="D118" s="92" t="s">
        <v>103</v>
      </c>
      <c r="E118" s="92">
        <v>5963.13697382999</v>
      </c>
      <c r="F118" s="92">
        <v>1.7791587465700001</v>
      </c>
      <c r="G118" s="92">
        <v>2581.0488011799898</v>
      </c>
      <c r="H118" s="92">
        <v>0.22239484332699999</v>
      </c>
      <c r="I118" s="92">
        <v>2903.5676187099898</v>
      </c>
      <c r="J118" s="92">
        <v>5486.6179734799898</v>
      </c>
      <c r="K118" s="101">
        <f>FilteredProperties[[#This Row],[Deciduous Forest Acreage]]/FilteredProperties[[#This Row],[Forestland Acreage]]</f>
        <v>3.2427239424536342E-4</v>
      </c>
      <c r="L118" s="101">
        <f>FilteredProperties[[#This Row],[Evergreen Forest Acreage]]/FilteredProperties[[#This Row],[Forestland Acreage]]</f>
        <v>0.47042619217443188</v>
      </c>
      <c r="M118" s="101">
        <f>FilteredProperties[[#This Row],[Mixed Forest Acreage]]/FilteredProperties[[#This Row],[Forestland Acreage]]</f>
        <v>4.0534049281718424E-5</v>
      </c>
      <c r="N118" s="101">
        <f>FilteredProperties[[#This Row],[Woody Wetlands Acreage]]/FilteredProperties[[#This Row],[Forestland Acreage]]</f>
        <v>0.52920900138202043</v>
      </c>
      <c r="O118" s="92">
        <v>0</v>
      </c>
      <c r="P118" s="92">
        <v>312.32349474799901</v>
      </c>
      <c r="Q118" s="92">
        <v>0.22239484332699999</v>
      </c>
      <c r="R118" s="92">
        <v>214.82988166600001</v>
      </c>
      <c r="S118" s="92">
        <f>SUM(FilteredProperties[[#This Row],[Deciduous Forest Harvested Acreage]:[Woody Wetlands Harvested Acreage]])</f>
        <v>527.37577125732605</v>
      </c>
      <c r="T118" s="101">
        <f>FilteredProperties[[#This Row],[Harvested Forestland Acreage]]/FilteredProperties[[#This Row],[Forestland Acreage]]</f>
        <v>9.6120373936446707E-2</v>
      </c>
    </row>
    <row r="119" spans="1:20" ht="16" x14ac:dyDescent="0.2">
      <c r="A119" s="92">
        <v>114</v>
      </c>
      <c r="B119" s="92" t="s">
        <v>94</v>
      </c>
      <c r="C119" s="92" t="s">
        <v>95</v>
      </c>
      <c r="D119" s="92" t="s">
        <v>139</v>
      </c>
      <c r="E119" s="92">
        <v>6652.7933915200001</v>
      </c>
      <c r="F119" s="92">
        <v>130.859330043</v>
      </c>
      <c r="G119" s="92">
        <v>3396.9132074200002</v>
      </c>
      <c r="H119" s="92">
        <v>20.1147228066</v>
      </c>
      <c r="I119" s="92">
        <v>1647.4966275100001</v>
      </c>
      <c r="J119" s="92">
        <v>5195.3838877799899</v>
      </c>
      <c r="K119" s="101">
        <f>FilteredProperties[[#This Row],[Deciduous Forest Acreage]]/FilteredProperties[[#This Row],[Forestland Acreage]]</f>
        <v>2.5187615173306619E-2</v>
      </c>
      <c r="L119" s="101">
        <f>FilteredProperties[[#This Row],[Evergreen Forest Acreage]]/FilteredProperties[[#This Row],[Forestland Acreage]]</f>
        <v>0.6538329564846681</v>
      </c>
      <c r="M119" s="101">
        <f>FilteredProperties[[#This Row],[Mixed Forest Acreage]]/FilteredProperties[[#This Row],[Forestland Acreage]]</f>
        <v>3.8716528443473899E-3</v>
      </c>
      <c r="N119" s="101">
        <f>FilteredProperties[[#This Row],[Woody Wetlands Acreage]]/FilteredProperties[[#This Row],[Forestland Acreage]]</f>
        <v>0.31710777549760283</v>
      </c>
      <c r="O119" s="92">
        <v>50.726405538000002</v>
      </c>
      <c r="P119" s="92">
        <v>2212.3096077300002</v>
      </c>
      <c r="Q119" s="92">
        <v>12.5273848825</v>
      </c>
      <c r="R119" s="92">
        <v>571.13418609400003</v>
      </c>
      <c r="S119" s="92">
        <f>SUM(FilteredProperties[[#This Row],[Deciduous Forest Harvested Acreage]:[Woody Wetlands Harvested Acreage]])</f>
        <v>2846.6975842445004</v>
      </c>
      <c r="T119" s="101">
        <f>FilteredProperties[[#This Row],[Harvested Forestland Acreage]]/FilteredProperties[[#This Row],[Forestland Acreage]]</f>
        <v>0.5479282466383647</v>
      </c>
    </row>
    <row r="120" spans="1:20" ht="16" x14ac:dyDescent="0.2">
      <c r="A120" s="92">
        <v>115</v>
      </c>
      <c r="B120" s="92" t="s">
        <v>113</v>
      </c>
      <c r="C120" s="92" t="s">
        <v>102</v>
      </c>
      <c r="D120" s="92" t="s">
        <v>103</v>
      </c>
      <c r="E120" s="92">
        <v>6669.1512113799899</v>
      </c>
      <c r="F120" s="92">
        <v>71.185197603299898</v>
      </c>
      <c r="G120" s="92">
        <v>3789.2975289599899</v>
      </c>
      <c r="H120" s="92">
        <v>6.25641276144</v>
      </c>
      <c r="I120" s="92">
        <v>2093.11425994</v>
      </c>
      <c r="J120" s="92">
        <v>5959.8533992599896</v>
      </c>
      <c r="K120" s="101">
        <f>FilteredProperties[[#This Row],[Deciduous Forest Acreage]]/FilteredProperties[[#This Row],[Forestland Acreage]]</f>
        <v>1.1944118895967923E-2</v>
      </c>
      <c r="L120" s="101">
        <f>FilteredProperties[[#This Row],[Evergreen Forest Acreage]]/FilteredProperties[[#This Row],[Forestland Acreage]]</f>
        <v>0.6358038151459382</v>
      </c>
      <c r="M120" s="101">
        <f>FilteredProperties[[#This Row],[Mixed Forest Acreage]]/FilteredProperties[[#This Row],[Forestland Acreage]]</f>
        <v>1.0497595062014164E-3</v>
      </c>
      <c r="N120" s="101">
        <f>FilteredProperties[[#This Row],[Woody Wetlands Acreage]]/FilteredProperties[[#This Row],[Forestland Acreage]]</f>
        <v>0.3512023064526878</v>
      </c>
      <c r="O120" s="92">
        <v>7.9686922954500004</v>
      </c>
      <c r="P120" s="92">
        <v>787.16575247900005</v>
      </c>
      <c r="Q120" s="92">
        <v>0.75147943864699995</v>
      </c>
      <c r="R120" s="92">
        <v>135.313885112999</v>
      </c>
      <c r="S120" s="92">
        <f>SUM(FilteredProperties[[#This Row],[Deciduous Forest Harvested Acreage]:[Woody Wetlands Harvested Acreage]])</f>
        <v>931.1998093260961</v>
      </c>
      <c r="T120" s="101">
        <f>FilteredProperties[[#This Row],[Harvested Forestland Acreage]]/FilteredProperties[[#This Row],[Forestland Acreage]]</f>
        <v>0.15624542198331914</v>
      </c>
    </row>
    <row r="121" spans="1:20" ht="16" x14ac:dyDescent="0.2">
      <c r="A121" s="92">
        <v>116</v>
      </c>
      <c r="B121" s="92" t="s">
        <v>114</v>
      </c>
      <c r="C121" s="92" t="s">
        <v>114</v>
      </c>
      <c r="D121" s="92" t="s">
        <v>114</v>
      </c>
      <c r="E121" s="92">
        <v>8292.7760323700004</v>
      </c>
      <c r="F121" s="92">
        <v>222.84266895600001</v>
      </c>
      <c r="G121" s="92">
        <v>776.92614996099906</v>
      </c>
      <c r="H121" s="92">
        <v>37.366464684999897</v>
      </c>
      <c r="I121" s="92">
        <v>4279.3386737700002</v>
      </c>
      <c r="J121" s="92">
        <v>5316.4739573699899</v>
      </c>
      <c r="K121" s="101">
        <f>FilteredProperties[[#This Row],[Deciduous Forest Acreage]]/FilteredProperties[[#This Row],[Forestland Acreage]]</f>
        <v>4.1915500902074992E-2</v>
      </c>
      <c r="L121" s="101">
        <f>FilteredProperties[[#This Row],[Evergreen Forest Acreage]]/FilteredProperties[[#This Row],[Forestland Acreage]]</f>
        <v>0.14613560720710031</v>
      </c>
      <c r="M121" s="101">
        <f>FilteredProperties[[#This Row],[Mixed Forest Acreage]]/FilteredProperties[[#This Row],[Forestland Acreage]]</f>
        <v>7.0284299301796522E-3</v>
      </c>
      <c r="N121" s="101">
        <f>FilteredProperties[[#This Row],[Woody Wetlands Acreage]]/FilteredProperties[[#This Row],[Forestland Acreage]]</f>
        <v>0.80492046196102296</v>
      </c>
      <c r="O121" s="92">
        <v>48.746804342399898</v>
      </c>
      <c r="P121" s="92">
        <v>249.021456873999</v>
      </c>
      <c r="Q121" s="92">
        <v>8.42639032632</v>
      </c>
      <c r="R121" s="92">
        <v>423.58353957200001</v>
      </c>
      <c r="S121" s="92">
        <f>SUM(FilteredProperties[[#This Row],[Deciduous Forest Harvested Acreage]:[Woody Wetlands Harvested Acreage]])</f>
        <v>729.77819111471899</v>
      </c>
      <c r="T121" s="101">
        <f>FilteredProperties[[#This Row],[Harvested Forestland Acreage]]/FilteredProperties[[#This Row],[Forestland Acreage]]</f>
        <v>0.13726733112330217</v>
      </c>
    </row>
    <row r="122" spans="1:20" ht="16" x14ac:dyDescent="0.2">
      <c r="A122" s="92">
        <v>117</v>
      </c>
      <c r="B122" s="92" t="s">
        <v>94</v>
      </c>
      <c r="C122" s="92" t="s">
        <v>95</v>
      </c>
      <c r="D122" s="92" t="s">
        <v>139</v>
      </c>
      <c r="E122" s="92">
        <v>9481.3327656900001</v>
      </c>
      <c r="F122" s="92">
        <v>2.66873811978</v>
      </c>
      <c r="G122" s="92">
        <v>5050.8266042100004</v>
      </c>
      <c r="H122" s="92">
        <v>0</v>
      </c>
      <c r="I122" s="92">
        <v>3582.1218986200001</v>
      </c>
      <c r="J122" s="92">
        <v>8635.6172409499904</v>
      </c>
      <c r="K122" s="101">
        <f>FilteredProperties[[#This Row],[Deciduous Forest Acreage]]/FilteredProperties[[#This Row],[Forestland Acreage]]</f>
        <v>3.0903849085909884E-4</v>
      </c>
      <c r="L122" s="101">
        <f>FilteredProperties[[#This Row],[Evergreen Forest Acreage]]/FilteredProperties[[#This Row],[Forestland Acreage]]</f>
        <v>0.5848831025371346</v>
      </c>
      <c r="M122" s="101">
        <f>FilteredProperties[[#This Row],[Mixed Forest Acreage]]/FilteredProperties[[#This Row],[Forestland Acreage]]</f>
        <v>0</v>
      </c>
      <c r="N122" s="101">
        <f>FilteredProperties[[#This Row],[Woody Wetlands Acreage]]/FilteredProperties[[#This Row],[Forestland Acreage]]</f>
        <v>0.41480785897198202</v>
      </c>
      <c r="O122" s="92">
        <v>0</v>
      </c>
      <c r="P122" s="92">
        <v>1251.3506405999899</v>
      </c>
      <c r="Q122" s="92">
        <v>0</v>
      </c>
      <c r="R122" s="92">
        <v>444.93389882899902</v>
      </c>
      <c r="S122" s="92">
        <f>SUM(FilteredProperties[[#This Row],[Deciduous Forest Harvested Acreage]:[Woody Wetlands Harvested Acreage]])</f>
        <v>1696.2845394289889</v>
      </c>
      <c r="T122" s="101">
        <f>FilteredProperties[[#This Row],[Harvested Forestland Acreage]]/FilteredProperties[[#This Row],[Forestland Acreage]]</f>
        <v>0.19642887035164416</v>
      </c>
    </row>
    <row r="123" spans="1:20" ht="16" x14ac:dyDescent="0.2">
      <c r="A123" s="92">
        <v>118</v>
      </c>
      <c r="B123" s="92" t="s">
        <v>129</v>
      </c>
      <c r="C123" s="92" t="s">
        <v>102</v>
      </c>
      <c r="D123" s="92" t="s">
        <v>103</v>
      </c>
      <c r="E123" s="92">
        <v>5891.2313752700002</v>
      </c>
      <c r="F123" s="92">
        <v>6.2270556130300001</v>
      </c>
      <c r="G123" s="92">
        <v>2058.2434575000002</v>
      </c>
      <c r="H123" s="92">
        <v>0</v>
      </c>
      <c r="I123" s="92">
        <v>3552.72457037</v>
      </c>
      <c r="J123" s="92">
        <v>5617.19508347999</v>
      </c>
      <c r="K123" s="101">
        <f>FilteredProperties[[#This Row],[Deciduous Forest Acreage]]/FilteredProperties[[#This Row],[Forestland Acreage]]</f>
        <v>1.1085702954030548E-3</v>
      </c>
      <c r="L123" s="101">
        <f>FilteredProperties[[#This Row],[Evergreen Forest Acreage]]/FilteredProperties[[#This Row],[Forestland Acreage]]</f>
        <v>0.36641836840476405</v>
      </c>
      <c r="M123" s="101">
        <f>FilteredProperties[[#This Row],[Mixed Forest Acreage]]/FilteredProperties[[#This Row],[Forestland Acreage]]</f>
        <v>0</v>
      </c>
      <c r="N123" s="101">
        <f>FilteredProperties[[#This Row],[Woody Wetlands Acreage]]/FilteredProperties[[#This Row],[Forestland Acreage]]</f>
        <v>0.63247306130037417</v>
      </c>
      <c r="O123" s="92">
        <v>0.21866731244199999</v>
      </c>
      <c r="P123" s="92">
        <v>202.87103242500001</v>
      </c>
      <c r="Q123" s="92">
        <v>0</v>
      </c>
      <c r="R123" s="92">
        <v>339.69704078099898</v>
      </c>
      <c r="S123" s="92">
        <f>SUM(FilteredProperties[[#This Row],[Deciduous Forest Harvested Acreage]:[Woody Wetlands Harvested Acreage]])</f>
        <v>542.78674051844098</v>
      </c>
      <c r="T123" s="101">
        <f>FilteredProperties[[#This Row],[Harvested Forestland Acreage]]/FilteredProperties[[#This Row],[Forestland Acreage]]</f>
        <v>9.6629497899184819E-2</v>
      </c>
    </row>
    <row r="124" spans="1:20" ht="16" x14ac:dyDescent="0.2">
      <c r="A124" s="92">
        <v>119</v>
      </c>
      <c r="B124" s="92" t="s">
        <v>113</v>
      </c>
      <c r="C124" s="92" t="s">
        <v>102</v>
      </c>
      <c r="D124" s="92" t="s">
        <v>103</v>
      </c>
      <c r="E124" s="92">
        <v>5571.1223900699897</v>
      </c>
      <c r="F124" s="92">
        <v>17.7153246759</v>
      </c>
      <c r="G124" s="92">
        <v>3398.03854086</v>
      </c>
      <c r="H124" s="92">
        <v>4.1089749837199996</v>
      </c>
      <c r="I124" s="92">
        <v>1716.3931580599899</v>
      </c>
      <c r="J124" s="92">
        <v>5136.2559985799899</v>
      </c>
      <c r="K124" s="101">
        <f>FilteredProperties[[#This Row],[Deciduous Forest Acreage]]/FilteredProperties[[#This Row],[Forestland Acreage]]</f>
        <v>3.4490735432185855E-3</v>
      </c>
      <c r="L124" s="101">
        <f>FilteredProperties[[#This Row],[Evergreen Forest Acreage]]/FilteredProperties[[#This Row],[Forestland Acreage]]</f>
        <v>0.66157888972034273</v>
      </c>
      <c r="M124" s="101">
        <f>FilteredProperties[[#This Row],[Mixed Forest Acreage]]/FilteredProperties[[#This Row],[Forestland Acreage]]</f>
        <v>7.9999419516005419E-4</v>
      </c>
      <c r="N124" s="101">
        <f>FilteredProperties[[#This Row],[Woody Wetlands Acreage]]/FilteredProperties[[#This Row],[Forestland Acreage]]</f>
        <v>0.33417204254120464</v>
      </c>
      <c r="O124" s="92">
        <v>8.8367923032300002</v>
      </c>
      <c r="P124" s="92">
        <v>533.45737081000004</v>
      </c>
      <c r="Q124" s="92">
        <v>1.00094549726</v>
      </c>
      <c r="R124" s="92">
        <v>114.172884632999</v>
      </c>
      <c r="S124" s="92">
        <f>SUM(FilteredProperties[[#This Row],[Deciduous Forest Harvested Acreage]:[Woody Wetlands Harvested Acreage]])</f>
        <v>657.46799324348899</v>
      </c>
      <c r="T124" s="101">
        <f>FilteredProperties[[#This Row],[Harvested Forestland Acreage]]/FilteredProperties[[#This Row],[Forestland Acreage]]</f>
        <v>0.12800530063635027</v>
      </c>
    </row>
    <row r="125" spans="1:20" ht="16" x14ac:dyDescent="0.2">
      <c r="A125" s="92">
        <v>120</v>
      </c>
      <c r="B125" s="92" t="s">
        <v>94</v>
      </c>
      <c r="C125" s="92" t="s">
        <v>95</v>
      </c>
      <c r="D125" s="92" t="s">
        <v>139</v>
      </c>
      <c r="E125" s="92">
        <v>18989.9159322999</v>
      </c>
      <c r="F125" s="92">
        <v>106.208505068999</v>
      </c>
      <c r="G125" s="92">
        <v>10329.194079299899</v>
      </c>
      <c r="H125" s="92">
        <v>0.51792000927500004</v>
      </c>
      <c r="I125" s="92">
        <v>7101.3870355600002</v>
      </c>
      <c r="J125" s="92">
        <v>17537.307539900001</v>
      </c>
      <c r="K125" s="101">
        <f>FilteredProperties[[#This Row],[Deciduous Forest Acreage]]/FilteredProperties[[#This Row],[Forestland Acreage]]</f>
        <v>6.0561465793628096E-3</v>
      </c>
      <c r="L125" s="101">
        <f>FilteredProperties[[#This Row],[Evergreen Forest Acreage]]/FilteredProperties[[#This Row],[Forestland Acreage]]</f>
        <v>0.5889840305189058</v>
      </c>
      <c r="M125" s="101">
        <f>FilteredProperties[[#This Row],[Mixed Forest Acreage]]/FilteredProperties[[#This Row],[Forestland Acreage]]</f>
        <v>2.9532470026921435E-5</v>
      </c>
      <c r="N125" s="101">
        <f>FilteredProperties[[#This Row],[Woody Wetlands Acreage]]/FilteredProperties[[#This Row],[Forestland Acreage]]</f>
        <v>0.40493029043388112</v>
      </c>
      <c r="O125" s="92">
        <v>16.995881415900001</v>
      </c>
      <c r="P125" s="92">
        <v>4910.5833148499896</v>
      </c>
      <c r="Q125" s="92">
        <v>0</v>
      </c>
      <c r="R125" s="92">
        <v>1927.10514231</v>
      </c>
      <c r="S125" s="92">
        <f>SUM(FilteredProperties[[#This Row],[Deciduous Forest Harvested Acreage]:[Woody Wetlands Harvested Acreage]])</f>
        <v>6854.6843385758893</v>
      </c>
      <c r="T125" s="101">
        <f>FilteredProperties[[#This Row],[Harvested Forestland Acreage]]/FilteredProperties[[#This Row],[Forestland Acreage]]</f>
        <v>0.39086298298529898</v>
      </c>
    </row>
    <row r="126" spans="1:20" ht="16" x14ac:dyDescent="0.2">
      <c r="A126" s="92">
        <v>121</v>
      </c>
      <c r="B126" s="92" t="s">
        <v>94</v>
      </c>
      <c r="C126" s="92" t="s">
        <v>95</v>
      </c>
      <c r="D126" s="92" t="s">
        <v>139</v>
      </c>
      <c r="E126" s="92">
        <v>16217.164869800001</v>
      </c>
      <c r="F126" s="92">
        <v>165.32733416100001</v>
      </c>
      <c r="G126" s="92">
        <v>7528.9806256900001</v>
      </c>
      <c r="H126" s="92">
        <v>2.2239484332399999</v>
      </c>
      <c r="I126" s="92">
        <v>5720.5012233799898</v>
      </c>
      <c r="J126" s="92">
        <v>13417.0331317</v>
      </c>
      <c r="K126" s="101">
        <f>FilteredProperties[[#This Row],[Deciduous Forest Acreage]]/FilteredProperties[[#This Row],[Forestland Acreage]]</f>
        <v>1.2322197652652906E-2</v>
      </c>
      <c r="L126" s="101">
        <f>FilteredProperties[[#This Row],[Evergreen Forest Acreage]]/FilteredProperties[[#This Row],[Forestland Acreage]]</f>
        <v>0.5611509304468747</v>
      </c>
      <c r="M126" s="101">
        <f>FilteredProperties[[#This Row],[Mixed Forest Acreage]]/FilteredProperties[[#This Row],[Forestland Acreage]]</f>
        <v>1.6575560419430934E-4</v>
      </c>
      <c r="N126" s="101">
        <f>FilteredProperties[[#This Row],[Woody Wetlands Acreage]]/FilteredProperties[[#This Row],[Forestland Acreage]]</f>
        <v>0.42636111629361206</v>
      </c>
      <c r="O126" s="92">
        <v>32.448959936000001</v>
      </c>
      <c r="P126" s="92">
        <v>2572.8080965499898</v>
      </c>
      <c r="Q126" s="92">
        <v>2.2151320171900002</v>
      </c>
      <c r="R126" s="92">
        <v>2027.0082038800001</v>
      </c>
      <c r="S126" s="92">
        <f>SUM(FilteredProperties[[#This Row],[Deciduous Forest Harvested Acreage]:[Woody Wetlands Harvested Acreage]])</f>
        <v>4634.4803923831805</v>
      </c>
      <c r="T126" s="101">
        <f>FilteredProperties[[#This Row],[Harvested Forestland Acreage]]/FilteredProperties[[#This Row],[Forestland Acreage]]</f>
        <v>0.34541767519627276</v>
      </c>
    </row>
    <row r="127" spans="1:20" ht="16" x14ac:dyDescent="0.2">
      <c r="A127" s="92">
        <v>122</v>
      </c>
      <c r="B127" s="92" t="s">
        <v>127</v>
      </c>
      <c r="C127" s="92" t="s">
        <v>127</v>
      </c>
      <c r="D127" s="92" t="s">
        <v>103</v>
      </c>
      <c r="E127" s="92">
        <v>6161.0397994900004</v>
      </c>
      <c r="F127" s="92">
        <v>0</v>
      </c>
      <c r="G127" s="92">
        <v>1919.4293138099899</v>
      </c>
      <c r="H127" s="92">
        <v>0.44478968664599999</v>
      </c>
      <c r="I127" s="92">
        <v>878.74556187600001</v>
      </c>
      <c r="J127" s="92">
        <v>2798.6196653699899</v>
      </c>
      <c r="K127" s="101">
        <f>FilteredProperties[[#This Row],[Deciduous Forest Acreage]]/FilteredProperties[[#This Row],[Forestland Acreage]]</f>
        <v>0</v>
      </c>
      <c r="L127" s="101">
        <f>FilteredProperties[[#This Row],[Evergreen Forest Acreage]]/FilteredProperties[[#This Row],[Forestland Acreage]]</f>
        <v>0.68584857655398235</v>
      </c>
      <c r="M127" s="101">
        <f>FilteredProperties[[#This Row],[Mixed Forest Acreage]]/FilteredProperties[[#This Row],[Forestland Acreage]]</f>
        <v>1.5893180918786863E-4</v>
      </c>
      <c r="N127" s="101">
        <f>FilteredProperties[[#This Row],[Woody Wetlands Acreage]]/FilteredProperties[[#This Row],[Forestland Acreage]]</f>
        <v>0.31399249163777526</v>
      </c>
      <c r="O127" s="92">
        <v>0</v>
      </c>
      <c r="P127" s="92">
        <v>746.26510780599904</v>
      </c>
      <c r="Q127" s="92">
        <v>9.7118422974599994E-2</v>
      </c>
      <c r="R127" s="92">
        <v>192.00053512599899</v>
      </c>
      <c r="S127" s="92">
        <f>SUM(FilteredProperties[[#This Row],[Deciduous Forest Harvested Acreage]:[Woody Wetlands Harvested Acreage]])</f>
        <v>938.36276135497269</v>
      </c>
      <c r="T127" s="101">
        <f>FilteredProperties[[#This Row],[Harvested Forestland Acreage]]/FilteredProperties[[#This Row],[Forestland Acreage]]</f>
        <v>0.33529485015996879</v>
      </c>
    </row>
    <row r="128" spans="1:20" ht="16" x14ac:dyDescent="0.2">
      <c r="A128" s="92">
        <v>123</v>
      </c>
      <c r="B128" s="92" t="s">
        <v>114</v>
      </c>
      <c r="C128" s="92" t="s">
        <v>114</v>
      </c>
      <c r="D128" s="92" t="s">
        <v>114</v>
      </c>
      <c r="E128" s="92">
        <v>13170.634382800001</v>
      </c>
      <c r="F128" s="92">
        <v>5.7707647059799996</v>
      </c>
      <c r="G128" s="92">
        <v>3421.4948989999898</v>
      </c>
      <c r="H128" s="92">
        <v>8.4510040460300004</v>
      </c>
      <c r="I128" s="92">
        <v>1601.15035846</v>
      </c>
      <c r="J128" s="92">
        <v>5036.8670262100004</v>
      </c>
      <c r="K128" s="101">
        <f>FilteredProperties[[#This Row],[Deciduous Forest Acreage]]/FilteredProperties[[#This Row],[Forestland Acreage]]</f>
        <v>1.1457051925236592E-3</v>
      </c>
      <c r="L128" s="101">
        <f>FilteredProperties[[#This Row],[Evergreen Forest Acreage]]/FilteredProperties[[#This Row],[Forestland Acreage]]</f>
        <v>0.67929029716206346</v>
      </c>
      <c r="M128" s="101">
        <f>FilteredProperties[[#This Row],[Mixed Forest Acreage]]/FilteredProperties[[#This Row],[Forestland Acreage]]</f>
        <v>1.6778294924313247E-3</v>
      </c>
      <c r="N128" s="101">
        <f>FilteredProperties[[#This Row],[Woody Wetlands Acreage]]/FilteredProperties[[#This Row],[Forestland Acreage]]</f>
        <v>0.31788616815337856</v>
      </c>
      <c r="O128" s="92">
        <v>1.7891832617500001</v>
      </c>
      <c r="P128" s="92">
        <v>173.158720861999</v>
      </c>
      <c r="Q128" s="92">
        <v>1.66908489078</v>
      </c>
      <c r="R128" s="92">
        <v>83.001786320500003</v>
      </c>
      <c r="S128" s="92">
        <f>SUM(FilteredProperties[[#This Row],[Deciduous Forest Harvested Acreage]:[Woody Wetlands Harvested Acreage]])</f>
        <v>259.618775335029</v>
      </c>
      <c r="T128" s="101">
        <f>FilteredProperties[[#This Row],[Harvested Forestland Acreage]]/FilteredProperties[[#This Row],[Forestland Acreage]]</f>
        <v>5.1543702461087131E-2</v>
      </c>
    </row>
    <row r="129" spans="1:20" ht="16" x14ac:dyDescent="0.2">
      <c r="A129" s="92">
        <v>124</v>
      </c>
      <c r="B129" s="92" t="s">
        <v>94</v>
      </c>
      <c r="C129" s="92" t="s">
        <v>95</v>
      </c>
      <c r="D129" s="92" t="s">
        <v>139</v>
      </c>
      <c r="E129" s="92">
        <v>8108.8049670800001</v>
      </c>
      <c r="F129" s="92">
        <v>1.78654703576</v>
      </c>
      <c r="G129" s="92">
        <v>1977.55655475</v>
      </c>
      <c r="H129" s="92">
        <v>0</v>
      </c>
      <c r="I129" s="92">
        <v>4361.4938521800004</v>
      </c>
      <c r="J129" s="92">
        <v>6340.8369539699897</v>
      </c>
      <c r="K129" s="101">
        <f>FilteredProperties[[#This Row],[Deciduous Forest Acreage]]/FilteredProperties[[#This Row],[Forestland Acreage]]</f>
        <v>2.8175255864944536E-4</v>
      </c>
      <c r="L129" s="101">
        <f>FilteredProperties[[#This Row],[Evergreen Forest Acreage]]/FilteredProperties[[#This Row],[Forestland Acreage]]</f>
        <v>0.31187626635185034</v>
      </c>
      <c r="M129" s="101">
        <f>FilteredProperties[[#This Row],[Mixed Forest Acreage]]/FilteredProperties[[#This Row],[Forestland Acreage]]</f>
        <v>0</v>
      </c>
      <c r="N129" s="101">
        <f>FilteredProperties[[#This Row],[Woody Wetlands Acreage]]/FilteredProperties[[#This Row],[Forestland Acreage]]</f>
        <v>0.68784198108883321</v>
      </c>
      <c r="O129" s="92">
        <v>0</v>
      </c>
      <c r="P129" s="92">
        <v>85.579723005999895</v>
      </c>
      <c r="Q129" s="92">
        <v>0</v>
      </c>
      <c r="R129" s="92">
        <v>387.427952215</v>
      </c>
      <c r="S129" s="92">
        <f>SUM(FilteredProperties[[#This Row],[Deciduous Forest Harvested Acreage]:[Woody Wetlands Harvested Acreage]])</f>
        <v>473.00767522099989</v>
      </c>
      <c r="T129" s="101">
        <f>FilteredProperties[[#This Row],[Harvested Forestland Acreage]]/FilteredProperties[[#This Row],[Forestland Acreage]]</f>
        <v>7.4597041156349311E-2</v>
      </c>
    </row>
    <row r="130" spans="1:20" ht="16" x14ac:dyDescent="0.2">
      <c r="A130" s="92">
        <v>125</v>
      </c>
      <c r="B130" s="92" t="s">
        <v>122</v>
      </c>
      <c r="C130" s="92" t="s">
        <v>102</v>
      </c>
      <c r="D130" s="92" t="s">
        <v>103</v>
      </c>
      <c r="E130" s="92">
        <v>7359.5733230699898</v>
      </c>
      <c r="F130" s="92">
        <v>2.0969517071400001</v>
      </c>
      <c r="G130" s="92">
        <v>2623.43401549999</v>
      </c>
      <c r="H130" s="92">
        <v>1.7791587465400001</v>
      </c>
      <c r="I130" s="92">
        <v>2470.4963306999898</v>
      </c>
      <c r="J130" s="92">
        <v>5097.8064566499897</v>
      </c>
      <c r="K130" s="101">
        <f>FilteredProperties[[#This Row],[Deciduous Forest Acreage]]/FilteredProperties[[#This Row],[Forestland Acreage]]</f>
        <v>4.1134392311119761E-4</v>
      </c>
      <c r="L130" s="101">
        <f>FilteredProperties[[#This Row],[Evergreen Forest Acreage]]/FilteredProperties[[#This Row],[Forestland Acreage]]</f>
        <v>0.51462016806812494</v>
      </c>
      <c r="M130" s="101">
        <f>FilteredProperties[[#This Row],[Mixed Forest Acreage]]/FilteredProperties[[#This Row],[Forestland Acreage]]</f>
        <v>3.4900476541613735E-4</v>
      </c>
      <c r="N130" s="101">
        <f>FilteredProperties[[#This Row],[Woody Wetlands Acreage]]/FilteredProperties[[#This Row],[Forestland Acreage]]</f>
        <v>0.48461948324406767</v>
      </c>
      <c r="O130" s="92">
        <v>0.599694119473</v>
      </c>
      <c r="P130" s="92">
        <v>938.98708596699896</v>
      </c>
      <c r="Q130" s="92">
        <v>0.85870948852399998</v>
      </c>
      <c r="R130" s="92">
        <v>279.26454192599903</v>
      </c>
      <c r="S130" s="92">
        <f>SUM(FilteredProperties[[#This Row],[Deciduous Forest Harvested Acreage]:[Woody Wetlands Harvested Acreage]])</f>
        <v>1219.710031500995</v>
      </c>
      <c r="T130" s="101">
        <f>FilteredProperties[[#This Row],[Harvested Forestland Acreage]]/FilteredProperties[[#This Row],[Forestland Acreage]]</f>
        <v>0.23926173774406576</v>
      </c>
    </row>
    <row r="131" spans="1:20" ht="16" x14ac:dyDescent="0.2">
      <c r="A131" s="92">
        <v>126</v>
      </c>
      <c r="B131" s="92" t="s">
        <v>124</v>
      </c>
      <c r="C131" s="92" t="s">
        <v>124</v>
      </c>
      <c r="D131" s="92" t="s">
        <v>103</v>
      </c>
      <c r="E131" s="92">
        <v>9153.9034266800008</v>
      </c>
      <c r="F131" s="92">
        <v>0.44478968665599999</v>
      </c>
      <c r="G131" s="92">
        <v>6541.1405650400002</v>
      </c>
      <c r="H131" s="92">
        <v>0</v>
      </c>
      <c r="I131" s="92">
        <v>1398.2302219400001</v>
      </c>
      <c r="J131" s="92">
        <v>7939.8155766700002</v>
      </c>
      <c r="K131" s="101">
        <f>FilteredProperties[[#This Row],[Deciduous Forest Acreage]]/FilteredProperties[[#This Row],[Forestland Acreage]]</f>
        <v>5.6020153410483511E-5</v>
      </c>
      <c r="L131" s="101">
        <f>FilteredProperties[[#This Row],[Evergreen Forest Acreage]]/FilteredProperties[[#This Row],[Forestland Acreage]]</f>
        <v>0.82384036529263927</v>
      </c>
      <c r="M131" s="101">
        <f>FilteredProperties[[#This Row],[Mixed Forest Acreage]]/FilteredProperties[[#This Row],[Forestland Acreage]]</f>
        <v>0</v>
      </c>
      <c r="N131" s="101">
        <f>FilteredProperties[[#This Row],[Woody Wetlands Acreage]]/FilteredProperties[[#This Row],[Forestland Acreage]]</f>
        <v>0.1761036145535291</v>
      </c>
      <c r="O131" s="92">
        <v>0</v>
      </c>
      <c r="P131" s="92">
        <v>2584.26635678</v>
      </c>
      <c r="Q131" s="92">
        <v>0</v>
      </c>
      <c r="R131" s="92">
        <v>324.02091324799898</v>
      </c>
      <c r="S131" s="92">
        <f>SUM(FilteredProperties[[#This Row],[Deciduous Forest Harvested Acreage]:[Woody Wetlands Harvested Acreage]])</f>
        <v>2908.2872700279991</v>
      </c>
      <c r="T131" s="101">
        <f>FilteredProperties[[#This Row],[Harvested Forestland Acreage]]/FilteredProperties[[#This Row],[Forestland Acreage]]</f>
        <v>0.36629153938708359</v>
      </c>
    </row>
    <row r="132" spans="1:20" ht="16" x14ac:dyDescent="0.2">
      <c r="A132" s="92">
        <v>127</v>
      </c>
      <c r="B132" s="92" t="s">
        <v>94</v>
      </c>
      <c r="C132" s="92" t="s">
        <v>95</v>
      </c>
      <c r="D132" s="92" t="s">
        <v>139</v>
      </c>
      <c r="E132" s="92">
        <v>7857.1099998700001</v>
      </c>
      <c r="F132" s="92">
        <v>37.899951295999898</v>
      </c>
      <c r="G132" s="92">
        <v>5749.9398118500003</v>
      </c>
      <c r="H132" s="92">
        <v>1.5912134610299999</v>
      </c>
      <c r="I132" s="92">
        <v>935.05354838999904</v>
      </c>
      <c r="J132" s="92">
        <v>6724.4845249999898</v>
      </c>
      <c r="K132" s="101">
        <f>FilteredProperties[[#This Row],[Deciduous Forest Acreage]]/FilteredProperties[[#This Row],[Forestland Acreage]]</f>
        <v>5.6361125012775537E-3</v>
      </c>
      <c r="L132" s="101">
        <f>FilteredProperties[[#This Row],[Evergreen Forest Acreage]]/FilteredProperties[[#This Row],[Forestland Acreage]]</f>
        <v>0.85507517943912714</v>
      </c>
      <c r="M132" s="101">
        <f>FilteredProperties[[#This Row],[Mixed Forest Acreage]]/FilteredProperties[[#This Row],[Forestland Acreage]]</f>
        <v>2.3662980487415165E-4</v>
      </c>
      <c r="N132" s="101">
        <f>FilteredProperties[[#This Row],[Woody Wetlands Acreage]]/FilteredProperties[[#This Row],[Forestland Acreage]]</f>
        <v>0.13905207825428084</v>
      </c>
      <c r="O132" s="92">
        <v>0</v>
      </c>
      <c r="P132" s="92">
        <v>1762.7769584</v>
      </c>
      <c r="Q132" s="92">
        <v>0</v>
      </c>
      <c r="R132" s="92">
        <v>107.404932583</v>
      </c>
      <c r="S132" s="92">
        <f>SUM(FilteredProperties[[#This Row],[Deciduous Forest Harvested Acreage]:[Woody Wetlands Harvested Acreage]])</f>
        <v>1870.1818909829999</v>
      </c>
      <c r="T132" s="101">
        <f>FilteredProperties[[#This Row],[Harvested Forestland Acreage]]/FilteredProperties[[#This Row],[Forestland Acreage]]</f>
        <v>0.27811527917569306</v>
      </c>
    </row>
    <row r="133" spans="1:20" ht="16" x14ac:dyDescent="0.2">
      <c r="A133" s="92">
        <v>128</v>
      </c>
      <c r="B133" s="92" t="s">
        <v>113</v>
      </c>
      <c r="C133" s="92" t="s">
        <v>102</v>
      </c>
      <c r="D133" s="92" t="s">
        <v>103</v>
      </c>
      <c r="E133" s="92">
        <v>12437.2875966999</v>
      </c>
      <c r="F133" s="92">
        <v>40.119821645099897</v>
      </c>
      <c r="G133" s="92">
        <v>7721.0912053800002</v>
      </c>
      <c r="H133" s="92">
        <v>38.909325287599899</v>
      </c>
      <c r="I133" s="92">
        <v>3869.2282110400001</v>
      </c>
      <c r="J133" s="92">
        <v>11669.348563400001</v>
      </c>
      <c r="K133" s="101">
        <f>FilteredProperties[[#This Row],[Deciduous Forest Acreage]]/FilteredProperties[[#This Row],[Forestland Acreage]]</f>
        <v>3.4380515267949559E-3</v>
      </c>
      <c r="L133" s="101">
        <f>FilteredProperties[[#This Row],[Evergreen Forest Acreage]]/FilteredProperties[[#This Row],[Forestland Acreage]]</f>
        <v>0.66165571826319414</v>
      </c>
      <c r="M133" s="101">
        <f>FilteredProperties[[#This Row],[Mixed Forest Acreage]]/FilteredProperties[[#This Row],[Forestland Acreage]]</f>
        <v>3.3343185419652263E-3</v>
      </c>
      <c r="N133" s="101">
        <f>FilteredProperties[[#This Row],[Woody Wetlands Acreage]]/FilteredProperties[[#This Row],[Forestland Acreage]]</f>
        <v>0.33157191166399225</v>
      </c>
      <c r="O133" s="92">
        <v>12.857640697500001</v>
      </c>
      <c r="P133" s="92">
        <v>1288.6310493999899</v>
      </c>
      <c r="Q133" s="92">
        <v>2.8288314679500002</v>
      </c>
      <c r="R133" s="92">
        <v>301.66612364500003</v>
      </c>
      <c r="S133" s="92">
        <f>SUM(FilteredProperties[[#This Row],[Deciduous Forest Harvested Acreage]:[Woody Wetlands Harvested Acreage]])</f>
        <v>1605.98364521044</v>
      </c>
      <c r="T133" s="101">
        <f>FilteredProperties[[#This Row],[Harvested Forestland Acreage]]/FilteredProperties[[#This Row],[Forestland Acreage]]</f>
        <v>0.13762410442065998</v>
      </c>
    </row>
    <row r="134" spans="1:20" ht="16" x14ac:dyDescent="0.2">
      <c r="A134" s="92">
        <v>129</v>
      </c>
      <c r="B134" s="92" t="s">
        <v>100</v>
      </c>
      <c r="C134" s="92" t="s">
        <v>95</v>
      </c>
      <c r="D134" s="92" t="s">
        <v>139</v>
      </c>
      <c r="E134" s="92">
        <v>7774.5680770099898</v>
      </c>
      <c r="F134" s="92">
        <v>4.4478968663499998</v>
      </c>
      <c r="G134" s="92">
        <v>2685.6322463400002</v>
      </c>
      <c r="H134" s="92">
        <v>0</v>
      </c>
      <c r="I134" s="92">
        <v>1173.6811387800001</v>
      </c>
      <c r="J134" s="92">
        <v>3863.76128199</v>
      </c>
      <c r="K134" s="101">
        <f>FilteredProperties[[#This Row],[Deciduous Forest Acreage]]/FilteredProperties[[#This Row],[Forestland Acreage]]</f>
        <v>1.1511831455744454E-3</v>
      </c>
      <c r="L134" s="101">
        <f>FilteredProperties[[#This Row],[Evergreen Forest Acreage]]/FilteredProperties[[#This Row],[Forestland Acreage]]</f>
        <v>0.69508234343007502</v>
      </c>
      <c r="M134" s="101">
        <f>FilteredProperties[[#This Row],[Mixed Forest Acreage]]/FilteredProperties[[#This Row],[Forestland Acreage]]</f>
        <v>0</v>
      </c>
      <c r="N134" s="101">
        <f>FilteredProperties[[#This Row],[Woody Wetlands Acreage]]/FilteredProperties[[#This Row],[Forestland Acreage]]</f>
        <v>0.3037664734234059</v>
      </c>
      <c r="O134" s="92">
        <v>0.600256414179</v>
      </c>
      <c r="P134" s="92">
        <v>952.92545423700005</v>
      </c>
      <c r="Q134" s="92">
        <v>0</v>
      </c>
      <c r="R134" s="92">
        <v>68.802298179700003</v>
      </c>
      <c r="S134" s="92">
        <f>SUM(FilteredProperties[[#This Row],[Deciduous Forest Harvested Acreage]:[Woody Wetlands Harvested Acreage]])</f>
        <v>1022.328008830879</v>
      </c>
      <c r="T134" s="101">
        <f>FilteredProperties[[#This Row],[Harvested Forestland Acreage]]/FilteredProperties[[#This Row],[Forestland Acreage]]</f>
        <v>0.26459398865975925</v>
      </c>
    </row>
    <row r="135" spans="1:20" ht="16" x14ac:dyDescent="0.2">
      <c r="A135" s="92">
        <v>130</v>
      </c>
      <c r="B135" s="92" t="s">
        <v>94</v>
      </c>
      <c r="C135" s="92" t="s">
        <v>95</v>
      </c>
      <c r="D135" s="92" t="s">
        <v>139</v>
      </c>
      <c r="E135" s="92">
        <v>38913.187576999902</v>
      </c>
      <c r="F135" s="92">
        <v>28.3633512305999</v>
      </c>
      <c r="G135" s="92">
        <v>18466.912608599901</v>
      </c>
      <c r="H135" s="92">
        <v>0.17307528875</v>
      </c>
      <c r="I135" s="92">
        <v>11666.9933368</v>
      </c>
      <c r="J135" s="92">
        <v>30162.442371900001</v>
      </c>
      <c r="K135" s="101">
        <f>FilteredProperties[[#This Row],[Deciduous Forest Acreage]]/FilteredProperties[[#This Row],[Forestland Acreage]]</f>
        <v>9.4035326718183221E-4</v>
      </c>
      <c r="L135" s="101">
        <f>FilteredProperties[[#This Row],[Evergreen Forest Acreage]]/FilteredProperties[[#This Row],[Forestland Acreage]]</f>
        <v>0.61224858321831677</v>
      </c>
      <c r="M135" s="101">
        <f>FilteredProperties[[#This Row],[Mixed Forest Acreage]]/FilteredProperties[[#This Row],[Forestland Acreage]]</f>
        <v>5.7381059072073279E-6</v>
      </c>
      <c r="N135" s="101">
        <f>FilteredProperties[[#This Row],[Woody Wetlands Acreage]]/FilteredProperties[[#This Row],[Forestland Acreage]]</f>
        <v>0.3868053254092324</v>
      </c>
      <c r="O135" s="92">
        <v>5.4190608107399996</v>
      </c>
      <c r="P135" s="92">
        <v>6644.2960418800003</v>
      </c>
      <c r="Q135" s="92">
        <v>0</v>
      </c>
      <c r="R135" s="92">
        <v>1378.7085025900001</v>
      </c>
      <c r="S135" s="92">
        <f>SUM(FilteredProperties[[#This Row],[Deciduous Forest Harvested Acreage]:[Woody Wetlands Harvested Acreage]])</f>
        <v>8028.423605280741</v>
      </c>
      <c r="T135" s="101">
        <f>FilteredProperties[[#This Row],[Harvested Forestland Acreage]]/FilteredProperties[[#This Row],[Forestland Acreage]]</f>
        <v>0.26617286180910199</v>
      </c>
    </row>
    <row r="136" spans="1:20" ht="16" x14ac:dyDescent="0.2">
      <c r="A136" s="92">
        <v>131</v>
      </c>
      <c r="B136" s="92" t="s">
        <v>94</v>
      </c>
      <c r="C136" s="92" t="s">
        <v>95</v>
      </c>
      <c r="D136" s="92" t="s">
        <v>139</v>
      </c>
      <c r="E136" s="92">
        <v>5267.1130134200002</v>
      </c>
      <c r="F136" s="92">
        <v>11.3617603941999</v>
      </c>
      <c r="G136" s="92">
        <v>3294.84989236</v>
      </c>
      <c r="H136" s="92">
        <v>2.7627672244400001</v>
      </c>
      <c r="I136" s="92">
        <v>1017.81187792</v>
      </c>
      <c r="J136" s="92">
        <v>4326.7862979000001</v>
      </c>
      <c r="K136" s="101">
        <f>FilteredProperties[[#This Row],[Deciduous Forest Acreage]]/FilteredProperties[[#This Row],[Forestland Acreage]]</f>
        <v>2.6259120769875589E-3</v>
      </c>
      <c r="L136" s="101">
        <f>FilteredProperties[[#This Row],[Evergreen Forest Acreage]]/FilteredProperties[[#This Row],[Forestland Acreage]]</f>
        <v>0.76150049147542853</v>
      </c>
      <c r="M136" s="101">
        <f>FilteredProperties[[#This Row],[Mixed Forest Acreage]]/FilteredProperties[[#This Row],[Forestland Acreage]]</f>
        <v>6.3852638753638129E-4</v>
      </c>
      <c r="N136" s="101">
        <f>FilteredProperties[[#This Row],[Woody Wetlands Acreage]]/FilteredProperties[[#This Row],[Forestland Acreage]]</f>
        <v>0.23523507005973315</v>
      </c>
      <c r="O136" s="92">
        <v>9.2771678692900004</v>
      </c>
      <c r="P136" s="92">
        <v>1652.53790462999</v>
      </c>
      <c r="Q136" s="92">
        <v>0.79378716081300005</v>
      </c>
      <c r="R136" s="92">
        <v>309.41016833499901</v>
      </c>
      <c r="S136" s="92">
        <f>SUM(FilteredProperties[[#This Row],[Deciduous Forest Harvested Acreage]:[Woody Wetlands Harvested Acreage]])</f>
        <v>1972.0190279950921</v>
      </c>
      <c r="T136" s="101">
        <f>FilteredProperties[[#This Row],[Harvested Forestland Acreage]]/FilteredProperties[[#This Row],[Forestland Acreage]]</f>
        <v>0.45576991610429407</v>
      </c>
    </row>
    <row r="137" spans="1:20" x14ac:dyDescent="0.2">
      <c r="A137" s="92">
        <v>132</v>
      </c>
      <c r="B137" s="92"/>
      <c r="C137" s="92"/>
      <c r="D137" s="92"/>
      <c r="E137" s="92">
        <v>7362.0934252099896</v>
      </c>
      <c r="F137" s="92">
        <v>1.55676390324</v>
      </c>
      <c r="G137" s="92">
        <v>302.85526815700001</v>
      </c>
      <c r="H137" s="92">
        <v>0.66718452995099997</v>
      </c>
      <c r="I137" s="92">
        <v>821.84267304100001</v>
      </c>
      <c r="J137" s="92">
        <v>1126.9218896299899</v>
      </c>
      <c r="K137" s="101">
        <f>FilteredProperties[[#This Row],[Deciduous Forest Acreage]]/FilteredProperties[[#This Row],[Forestland Acreage]]</f>
        <v>1.3814301750329325E-3</v>
      </c>
      <c r="L137" s="101">
        <f>FilteredProperties[[#This Row],[Evergreen Forest Acreage]]/FilteredProperties[[#This Row],[Forestland Acreage]]</f>
        <v>0.26874557229200563</v>
      </c>
      <c r="M137" s="101">
        <f>FilteredProperties[[#This Row],[Mixed Forest Acreage]]/FilteredProperties[[#This Row],[Forestland Acreage]]</f>
        <v>5.9204150357755614E-4</v>
      </c>
      <c r="N137" s="101">
        <f>FilteredProperties[[#This Row],[Woody Wetlands Acreage]]/FilteredProperties[[#This Row],[Forestland Acreage]]</f>
        <v>0.72928095603044973</v>
      </c>
      <c r="O137" s="92">
        <v>0</v>
      </c>
      <c r="P137" s="92">
        <v>8.8914914282600002</v>
      </c>
      <c r="Q137" s="92">
        <v>0</v>
      </c>
      <c r="R137" s="92">
        <v>19.562900339900001</v>
      </c>
      <c r="S137" s="92">
        <f>SUM(FilteredProperties[[#This Row],[Deciduous Forest Harvested Acreage]:[Woody Wetlands Harvested Acreage]])</f>
        <v>28.454391768160001</v>
      </c>
      <c r="T137" s="101">
        <f>FilteredProperties[[#This Row],[Harvested Forestland Acreage]]/FilteredProperties[[#This Row],[Forestland Acreage]]</f>
        <v>2.5249657522849814E-2</v>
      </c>
    </row>
    <row r="138" spans="1:20" ht="16" x14ac:dyDescent="0.2">
      <c r="A138" s="92">
        <v>133</v>
      </c>
      <c r="B138" s="92" t="s">
        <v>114</v>
      </c>
      <c r="C138" s="92" t="s">
        <v>114</v>
      </c>
      <c r="D138" s="92" t="s">
        <v>114</v>
      </c>
      <c r="E138" s="92">
        <v>5456.6579772900004</v>
      </c>
      <c r="F138" s="92">
        <v>1.55676390319</v>
      </c>
      <c r="G138" s="92">
        <v>32.021576432499899</v>
      </c>
      <c r="H138" s="92">
        <v>0.88957937332299997</v>
      </c>
      <c r="I138" s="92">
        <v>2309.1410816399898</v>
      </c>
      <c r="J138" s="92">
        <v>2343.6090013500002</v>
      </c>
      <c r="K138" s="101">
        <f>FilteredProperties[[#This Row],[Deciduous Forest Acreage]]/FilteredProperties[[#This Row],[Forestland Acreage]]</f>
        <v>6.6425922681353838E-4</v>
      </c>
      <c r="L138" s="101">
        <f>FilteredProperties[[#This Row],[Evergreen Forest Acreage]]/FilteredProperties[[#This Row],[Forestland Acreage]]</f>
        <v>1.3663361257809797E-2</v>
      </c>
      <c r="M138" s="101">
        <f>FilteredProperties[[#This Row],[Mixed Forest Acreage]]/FilteredProperties[[#This Row],[Forestland Acreage]]</f>
        <v>3.7957670106684662E-4</v>
      </c>
      <c r="N138" s="101">
        <f>FilteredProperties[[#This Row],[Woody Wetlands Acreage]]/FilteredProperties[[#This Row],[Forestland Acreage]]</f>
        <v>0.98529280281388421</v>
      </c>
      <c r="O138" s="92">
        <v>0.66142219451700002</v>
      </c>
      <c r="P138" s="92">
        <v>15.9904127626</v>
      </c>
      <c r="Q138" s="92">
        <v>0.51681790496500002</v>
      </c>
      <c r="R138" s="92">
        <v>81.198023322799898</v>
      </c>
      <c r="S138" s="92">
        <f>SUM(FilteredProperties[[#This Row],[Deciduous Forest Harvested Acreage]:[Woody Wetlands Harvested Acreage]])</f>
        <v>98.366676184881896</v>
      </c>
      <c r="T138" s="101">
        <f>FilteredProperties[[#This Row],[Harvested Forestland Acreage]]/FilteredProperties[[#This Row],[Forestland Acreage]]</f>
        <v>4.1972306868688108E-2</v>
      </c>
    </row>
    <row r="139" spans="1:20" ht="16" x14ac:dyDescent="0.2">
      <c r="A139" s="92">
        <v>134</v>
      </c>
      <c r="B139" s="92" t="s">
        <v>114</v>
      </c>
      <c r="C139" s="92" t="s">
        <v>114</v>
      </c>
      <c r="D139" s="92" t="s">
        <v>114</v>
      </c>
      <c r="E139" s="92">
        <v>5327.5711379000004</v>
      </c>
      <c r="F139" s="92">
        <v>0.44478968662500001</v>
      </c>
      <c r="G139" s="92">
        <v>601.39899282399904</v>
      </c>
      <c r="H139" s="92">
        <v>3.5583174930900001</v>
      </c>
      <c r="I139" s="92">
        <v>1165.0679493099899</v>
      </c>
      <c r="J139" s="92">
        <v>1770.4700493099899</v>
      </c>
      <c r="K139" s="101">
        <f>FilteredProperties[[#This Row],[Deciduous Forest Acreage]]/FilteredProperties[[#This Row],[Forestland Acreage]]</f>
        <v>2.5122689129835837E-4</v>
      </c>
      <c r="L139" s="101">
        <f>FilteredProperties[[#This Row],[Evergreen Forest Acreage]]/FilteredProperties[[#This Row],[Forestland Acreage]]</f>
        <v>0.33968323443730886</v>
      </c>
      <c r="M139" s="101">
        <f>FilteredProperties[[#This Row],[Mixed Forest Acreage]]/FilteredProperties[[#This Row],[Forestland Acreage]]</f>
        <v>2.0098151304377009E-3</v>
      </c>
      <c r="N139" s="101">
        <f>FilteredProperties[[#This Row],[Woody Wetlands Acreage]]/FilteredProperties[[#This Row],[Forestland Acreage]]</f>
        <v>0.65805572354305286</v>
      </c>
      <c r="O139" s="92">
        <v>0.21443547711399999</v>
      </c>
      <c r="P139" s="92">
        <v>37.407791437599897</v>
      </c>
      <c r="Q139" s="92">
        <v>1.23427172366</v>
      </c>
      <c r="R139" s="92">
        <v>124.124053943999</v>
      </c>
      <c r="S139" s="92">
        <f>SUM(FilteredProperties[[#This Row],[Deciduous Forest Harvested Acreage]:[Woody Wetlands Harvested Acreage]])</f>
        <v>162.98055258237289</v>
      </c>
      <c r="T139" s="101">
        <f>FilteredProperties[[#This Row],[Harvested Forestland Acreage]]/FilteredProperties[[#This Row],[Forestland Acreage]]</f>
        <v>9.2054961701211357E-2</v>
      </c>
    </row>
    <row r="140" spans="1:20" ht="16" x14ac:dyDescent="0.2">
      <c r="A140" s="92">
        <v>135</v>
      </c>
      <c r="B140" s="92" t="s">
        <v>94</v>
      </c>
      <c r="C140" s="92" t="s">
        <v>95</v>
      </c>
      <c r="D140" s="92" t="s">
        <v>139</v>
      </c>
      <c r="E140" s="92">
        <v>10975.599569800001</v>
      </c>
      <c r="F140" s="92">
        <v>64.378777636699894</v>
      </c>
      <c r="G140" s="92">
        <v>8260.8072747400001</v>
      </c>
      <c r="H140" s="92">
        <v>101.498365289999</v>
      </c>
      <c r="I140" s="92">
        <v>1132.07503034</v>
      </c>
      <c r="J140" s="92">
        <v>9558.7594480099906</v>
      </c>
      <c r="K140" s="101">
        <f>FilteredProperties[[#This Row],[Deciduous Forest Acreage]]/FilteredProperties[[#This Row],[Forestland Acreage]]</f>
        <v>6.735055734675143E-3</v>
      </c>
      <c r="L140" s="101">
        <f>FilteredProperties[[#This Row],[Evergreen Forest Acreage]]/FilteredProperties[[#This Row],[Forestland Acreage]]</f>
        <v>0.86421332388062055</v>
      </c>
      <c r="M140" s="101">
        <f>FilteredProperties[[#This Row],[Mixed Forest Acreage]]/FilteredProperties[[#This Row],[Forestland Acreage]]</f>
        <v>1.0618361707086335E-2</v>
      </c>
      <c r="N140" s="101">
        <f>FilteredProperties[[#This Row],[Woody Wetlands Acreage]]/FilteredProperties[[#This Row],[Forestland Acreage]]</f>
        <v>0.11843325867727358</v>
      </c>
      <c r="O140" s="92">
        <v>27.5523110942</v>
      </c>
      <c r="P140" s="92">
        <v>3616.8336161399902</v>
      </c>
      <c r="Q140" s="92">
        <v>19.433769690599899</v>
      </c>
      <c r="R140" s="92">
        <v>348.47700373700002</v>
      </c>
      <c r="S140" s="92">
        <f>SUM(FilteredProperties[[#This Row],[Deciduous Forest Harvested Acreage]:[Woody Wetlands Harvested Acreage]])</f>
        <v>4012.2967006617901</v>
      </c>
      <c r="T140" s="101">
        <f>FilteredProperties[[#This Row],[Harvested Forestland Acreage]]/FilteredProperties[[#This Row],[Forestland Acreage]]</f>
        <v>0.41975077649820952</v>
      </c>
    </row>
    <row r="141" spans="1:20" ht="16" x14ac:dyDescent="0.2">
      <c r="A141" s="92">
        <v>136</v>
      </c>
      <c r="B141" s="92" t="s">
        <v>127</v>
      </c>
      <c r="C141" s="92" t="s">
        <v>127</v>
      </c>
      <c r="D141" s="92" t="s">
        <v>103</v>
      </c>
      <c r="E141" s="92">
        <v>12737.577805000001</v>
      </c>
      <c r="F141" s="92">
        <v>6.4166359563900004</v>
      </c>
      <c r="G141" s="92">
        <v>3736.5536459700002</v>
      </c>
      <c r="H141" s="92">
        <v>0</v>
      </c>
      <c r="I141" s="92">
        <v>8177.5966438100004</v>
      </c>
      <c r="J141" s="92">
        <v>11920.566925700001</v>
      </c>
      <c r="K141" s="101">
        <f>FilteredProperties[[#This Row],[Deciduous Forest Acreage]]/FilteredProperties[[#This Row],[Forestland Acreage]]</f>
        <v>5.3828278439980342E-4</v>
      </c>
      <c r="L141" s="101">
        <f>FilteredProperties[[#This Row],[Evergreen Forest Acreage]]/FilteredProperties[[#This Row],[Forestland Acreage]]</f>
        <v>0.31345435743615707</v>
      </c>
      <c r="M141" s="101">
        <f>FilteredProperties[[#This Row],[Mixed Forest Acreage]]/FilteredProperties[[#This Row],[Forestland Acreage]]</f>
        <v>0</v>
      </c>
      <c r="N141" s="101">
        <f>FilteredProperties[[#This Row],[Woody Wetlands Acreage]]/FilteredProperties[[#This Row],[Forestland Acreage]]</f>
        <v>0.68600735978249583</v>
      </c>
      <c r="O141" s="92">
        <v>0.70554220910900001</v>
      </c>
      <c r="P141" s="92">
        <v>1063.1370209500001</v>
      </c>
      <c r="Q141" s="92">
        <v>0</v>
      </c>
      <c r="R141" s="92">
        <v>353.19889467600001</v>
      </c>
      <c r="S141" s="92">
        <f>SUM(FilteredProperties[[#This Row],[Deciduous Forest Harvested Acreage]:[Woody Wetlands Harvested Acreage]])</f>
        <v>1417.041457835109</v>
      </c>
      <c r="T141" s="101">
        <f>FilteredProperties[[#This Row],[Harvested Forestland Acreage]]/FilteredProperties[[#This Row],[Forestland Acreage]]</f>
        <v>0.11887366319634142</v>
      </c>
    </row>
    <row r="142" spans="1:20" ht="16" x14ac:dyDescent="0.2">
      <c r="A142" s="92">
        <v>137</v>
      </c>
      <c r="B142" s="92" t="s">
        <v>127</v>
      </c>
      <c r="C142" s="92" t="s">
        <v>127</v>
      </c>
      <c r="D142" s="92" t="s">
        <v>103</v>
      </c>
      <c r="E142" s="92">
        <v>8534.4403622900008</v>
      </c>
      <c r="F142" s="92">
        <v>0</v>
      </c>
      <c r="G142" s="92">
        <v>723.26798875999896</v>
      </c>
      <c r="H142" s="92">
        <v>0</v>
      </c>
      <c r="I142" s="92">
        <v>179.14852123</v>
      </c>
      <c r="J142" s="92">
        <v>902.41650999000001</v>
      </c>
      <c r="K142" s="101">
        <f>FilteredProperties[[#This Row],[Deciduous Forest Acreage]]/FilteredProperties[[#This Row],[Forestland Acreage]]</f>
        <v>0</v>
      </c>
      <c r="L142" s="101">
        <f>FilteredProperties[[#This Row],[Evergreen Forest Acreage]]/FilteredProperties[[#This Row],[Forestland Acreage]]</f>
        <v>0.80147911829318563</v>
      </c>
      <c r="M142" s="101">
        <f>FilteredProperties[[#This Row],[Mixed Forest Acreage]]/FilteredProperties[[#This Row],[Forestland Acreage]]</f>
        <v>0</v>
      </c>
      <c r="N142" s="101">
        <f>FilteredProperties[[#This Row],[Woody Wetlands Acreage]]/FilteredProperties[[#This Row],[Forestland Acreage]]</f>
        <v>0.1985208817068132</v>
      </c>
      <c r="O142" s="92">
        <v>0</v>
      </c>
      <c r="P142" s="92">
        <v>130.466804314999</v>
      </c>
      <c r="Q142" s="92">
        <v>0</v>
      </c>
      <c r="R142" s="92">
        <v>74.927909158199896</v>
      </c>
      <c r="S142" s="92">
        <f>SUM(FilteredProperties[[#This Row],[Deciduous Forest Harvested Acreage]:[Woody Wetlands Harvested Acreage]])</f>
        <v>205.39471347319889</v>
      </c>
      <c r="T142" s="101">
        <f>FilteredProperties[[#This Row],[Harvested Forestland Acreage]]/FilteredProperties[[#This Row],[Forestland Acreage]]</f>
        <v>0.22760522574600828</v>
      </c>
    </row>
    <row r="143" spans="1:20" ht="16" x14ac:dyDescent="0.2">
      <c r="A143" s="92">
        <v>138</v>
      </c>
      <c r="B143" s="92" t="s">
        <v>127</v>
      </c>
      <c r="C143" s="92" t="s">
        <v>127</v>
      </c>
      <c r="D143" s="92" t="s">
        <v>103</v>
      </c>
      <c r="E143" s="92">
        <v>6752.4920851799898</v>
      </c>
      <c r="F143" s="92">
        <v>0</v>
      </c>
      <c r="G143" s="92">
        <v>8.7182004340199999</v>
      </c>
      <c r="H143" s="92">
        <v>0</v>
      </c>
      <c r="I143" s="92">
        <v>22.239484332100002</v>
      </c>
      <c r="J143" s="92">
        <v>30.957684766100002</v>
      </c>
      <c r="K143" s="101">
        <f>FilteredProperties[[#This Row],[Deciduous Forest Acreage]]/FilteredProperties[[#This Row],[Forestland Acreage]]</f>
        <v>0</v>
      </c>
      <c r="L143" s="101">
        <f>FilteredProperties[[#This Row],[Evergreen Forest Acreage]]/FilteredProperties[[#This Row],[Forestland Acreage]]</f>
        <v>0.28161668095951431</v>
      </c>
      <c r="M143" s="101">
        <f>FilteredProperties[[#This Row],[Mixed Forest Acreage]]/FilteredProperties[[#This Row],[Forestland Acreage]]</f>
        <v>0</v>
      </c>
      <c r="N143" s="101">
        <f>FilteredProperties[[#This Row],[Woody Wetlands Acreage]]/FilteredProperties[[#This Row],[Forestland Acreage]]</f>
        <v>0.71838331904113173</v>
      </c>
      <c r="O143" s="92">
        <v>0</v>
      </c>
      <c r="P143" s="92">
        <v>0.63771851605499996</v>
      </c>
      <c r="Q143" s="92">
        <v>0</v>
      </c>
      <c r="R143" s="92">
        <v>0.154935779223</v>
      </c>
      <c r="S143" s="92">
        <f>SUM(FilteredProperties[[#This Row],[Deciduous Forest Harvested Acreage]:[Woody Wetlands Harvested Acreage]])</f>
        <v>0.79265429527800002</v>
      </c>
      <c r="T143" s="101">
        <f>FilteredProperties[[#This Row],[Harvested Forestland Acreage]]/FilteredProperties[[#This Row],[Forestland Acreage]]</f>
        <v>2.5604443654843035E-2</v>
      </c>
    </row>
    <row r="144" spans="1:20" ht="16" x14ac:dyDescent="0.2">
      <c r="A144" s="92">
        <v>139</v>
      </c>
      <c r="B144" s="92" t="s">
        <v>127</v>
      </c>
      <c r="C144" s="92" t="s">
        <v>127</v>
      </c>
      <c r="D144" s="92" t="s">
        <v>103</v>
      </c>
      <c r="E144" s="92">
        <v>5493.2159076500002</v>
      </c>
      <c r="F144" s="92">
        <v>1.7983906603699999</v>
      </c>
      <c r="G144" s="92">
        <v>1827.0111111399899</v>
      </c>
      <c r="H144" s="92">
        <v>44.982505531100003</v>
      </c>
      <c r="I144" s="92">
        <v>3405.2061245899899</v>
      </c>
      <c r="J144" s="92">
        <v>5278.9981319199896</v>
      </c>
      <c r="K144" s="101">
        <f>FilteredProperties[[#This Row],[Deciduous Forest Acreage]]/FilteredProperties[[#This Row],[Forestland Acreage]]</f>
        <v>3.406689328976745E-4</v>
      </c>
      <c r="L144" s="101">
        <f>FilteredProperties[[#This Row],[Evergreen Forest Acreage]]/FilteredProperties[[#This Row],[Forestland Acreage]]</f>
        <v>0.34609050154664472</v>
      </c>
      <c r="M144" s="101">
        <f>FilteredProperties[[#This Row],[Mixed Forest Acreage]]/FilteredProperties[[#This Row],[Forestland Acreage]]</f>
        <v>8.5210307726969609E-3</v>
      </c>
      <c r="N144" s="101">
        <f>FilteredProperties[[#This Row],[Woody Wetlands Acreage]]/FilteredProperties[[#This Row],[Forestland Acreage]]</f>
        <v>0.64504779874803719</v>
      </c>
      <c r="O144" s="92">
        <v>8.1382683225199995E-2</v>
      </c>
      <c r="P144" s="92">
        <v>101.784471396</v>
      </c>
      <c r="Q144" s="92">
        <v>0</v>
      </c>
      <c r="R144" s="92">
        <v>57.971403645899898</v>
      </c>
      <c r="S144" s="92">
        <f>SUM(FilteredProperties[[#This Row],[Deciduous Forest Harvested Acreage]:[Woody Wetlands Harvested Acreage]])</f>
        <v>159.83725772512508</v>
      </c>
      <c r="T144" s="101">
        <f>FilteredProperties[[#This Row],[Harvested Forestland Acreage]]/FilteredProperties[[#This Row],[Forestland Acreage]]</f>
        <v>3.0277953075727216E-2</v>
      </c>
    </row>
    <row r="145" spans="1:20" ht="16" x14ac:dyDescent="0.2">
      <c r="A145" s="92">
        <v>140</v>
      </c>
      <c r="B145" s="92" t="s">
        <v>94</v>
      </c>
      <c r="C145" s="92" t="s">
        <v>95</v>
      </c>
      <c r="D145" s="92" t="s">
        <v>139</v>
      </c>
      <c r="E145" s="92">
        <v>6743.7650977399899</v>
      </c>
      <c r="F145" s="92">
        <v>31.407444072099899</v>
      </c>
      <c r="G145" s="92">
        <v>4962.4785469999897</v>
      </c>
      <c r="H145" s="92">
        <v>66.724086006700006</v>
      </c>
      <c r="I145" s="92">
        <v>1331.7363279000001</v>
      </c>
      <c r="J145" s="92">
        <v>6392.3464049800004</v>
      </c>
      <c r="K145" s="101">
        <f>FilteredProperties[[#This Row],[Deciduous Forest Acreage]]/FilteredProperties[[#This Row],[Forestland Acreage]]</f>
        <v>4.9132888117001481E-3</v>
      </c>
      <c r="L145" s="101">
        <f>FilteredProperties[[#This Row],[Evergreen Forest Acreage]]/FilteredProperties[[#This Row],[Forestland Acreage]]</f>
        <v>0.77631564884123572</v>
      </c>
      <c r="M145" s="101">
        <f>FilteredProperties[[#This Row],[Mixed Forest Acreage]]/FilteredProperties[[#This Row],[Forestland Acreage]]</f>
        <v>1.0438121118517319E-2</v>
      </c>
      <c r="N145" s="101">
        <f>FilteredProperties[[#This Row],[Woody Wetlands Acreage]]/FilteredProperties[[#This Row],[Forestland Acreage]]</f>
        <v>0.20833294122835738</v>
      </c>
      <c r="O145" s="92">
        <v>0</v>
      </c>
      <c r="P145" s="92">
        <v>1193.8517410100001</v>
      </c>
      <c r="Q145" s="92">
        <v>4.06629763559E-2</v>
      </c>
      <c r="R145" s="92">
        <v>80.324321159600004</v>
      </c>
      <c r="S145" s="92">
        <f>SUM(FilteredProperties[[#This Row],[Deciduous Forest Harvested Acreage]:[Woody Wetlands Harvested Acreage]])</f>
        <v>1274.2167251459559</v>
      </c>
      <c r="T145" s="101">
        <f>FilteredProperties[[#This Row],[Harvested Forestland Acreage]]/FilteredProperties[[#This Row],[Forestland Acreage]]</f>
        <v>0.19933474258423617</v>
      </c>
    </row>
    <row r="146" spans="1:20" ht="16" x14ac:dyDescent="0.2">
      <c r="A146" s="92">
        <v>141</v>
      </c>
      <c r="B146" s="92" t="s">
        <v>125</v>
      </c>
      <c r="C146" s="92" t="s">
        <v>102</v>
      </c>
      <c r="D146" s="92" t="s">
        <v>103</v>
      </c>
      <c r="E146" s="92">
        <v>5843.4139092400001</v>
      </c>
      <c r="F146" s="92">
        <v>532.19455633400003</v>
      </c>
      <c r="G146" s="92">
        <v>1089.45484291</v>
      </c>
      <c r="H146" s="92">
        <v>353.69171786499902</v>
      </c>
      <c r="I146" s="92">
        <v>653.27209323099896</v>
      </c>
      <c r="J146" s="92">
        <v>2628.61321034</v>
      </c>
      <c r="K146" s="101">
        <f>FilteredProperties[[#This Row],[Deciduous Forest Acreage]]/FilteredProperties[[#This Row],[Forestland Acreage]]</f>
        <v>0.20246210216114791</v>
      </c>
      <c r="L146" s="101">
        <f>FilteredProperties[[#This Row],[Evergreen Forest Acreage]]/FilteredProperties[[#This Row],[Forestland Acreage]]</f>
        <v>0.41445992838523538</v>
      </c>
      <c r="M146" s="101">
        <f>FilteredProperties[[#This Row],[Mixed Forest Acreage]]/FilteredProperties[[#This Row],[Forestland Acreage]]</f>
        <v>0.13455449302077063</v>
      </c>
      <c r="N146" s="101">
        <f>FilteredProperties[[#This Row],[Woody Wetlands Acreage]]/FilteredProperties[[#This Row],[Forestland Acreage]]</f>
        <v>0.24852347643284536</v>
      </c>
      <c r="O146" s="92">
        <v>485.98578978599897</v>
      </c>
      <c r="P146" s="92">
        <v>1055.4285675399899</v>
      </c>
      <c r="Q146" s="92">
        <v>335.80891661200002</v>
      </c>
      <c r="R146" s="92">
        <v>153.09185020000001</v>
      </c>
      <c r="S146" s="92">
        <f>SUM(FilteredProperties[[#This Row],[Deciduous Forest Harvested Acreage]:[Woody Wetlands Harvested Acreage]])</f>
        <v>2030.315124137989</v>
      </c>
      <c r="T146" s="101">
        <f>FilteredProperties[[#This Row],[Harvested Forestland Acreage]]/FilteredProperties[[#This Row],[Forestland Acreage]]</f>
        <v>0.77239021555224407</v>
      </c>
    </row>
    <row r="147" spans="1:20" ht="16" x14ac:dyDescent="0.2">
      <c r="A147" s="92">
        <v>142</v>
      </c>
      <c r="B147" s="92" t="s">
        <v>127</v>
      </c>
      <c r="C147" s="92" t="s">
        <v>127</v>
      </c>
      <c r="D147" s="92" t="s">
        <v>103</v>
      </c>
      <c r="E147" s="92">
        <v>5640.7537714099899</v>
      </c>
      <c r="F147" s="92">
        <v>10.445966112800001</v>
      </c>
      <c r="G147" s="92">
        <v>3442.9426222900001</v>
      </c>
      <c r="H147" s="92">
        <v>0</v>
      </c>
      <c r="I147" s="92">
        <v>1778.89629306999</v>
      </c>
      <c r="J147" s="92">
        <v>5232.2848814700001</v>
      </c>
      <c r="K147" s="101">
        <f>FilteredProperties[[#This Row],[Deciduous Forest Acreage]]/FilteredProperties[[#This Row],[Forestland Acreage]]</f>
        <v>1.9964444500707745E-3</v>
      </c>
      <c r="L147" s="101">
        <f>FilteredProperties[[#This Row],[Evergreen Forest Acreage]]/FilteredProperties[[#This Row],[Forestland Acreage]]</f>
        <v>0.65801895353272744</v>
      </c>
      <c r="M147" s="101">
        <f>FilteredProperties[[#This Row],[Mixed Forest Acreage]]/FilteredProperties[[#This Row],[Forestland Acreage]]</f>
        <v>0</v>
      </c>
      <c r="N147" s="101">
        <f>FilteredProperties[[#This Row],[Woody Wetlands Acreage]]/FilteredProperties[[#This Row],[Forestland Acreage]]</f>
        <v>0.33998460201773506</v>
      </c>
      <c r="O147" s="92">
        <v>1.4193452473899999</v>
      </c>
      <c r="P147" s="92">
        <v>357.21744145899902</v>
      </c>
      <c r="Q147" s="92">
        <v>0</v>
      </c>
      <c r="R147" s="92">
        <v>80.756176273700007</v>
      </c>
      <c r="S147" s="92">
        <f>SUM(FilteredProperties[[#This Row],[Deciduous Forest Harvested Acreage]:[Woody Wetlands Harvested Acreage]])</f>
        <v>439.39296298008907</v>
      </c>
      <c r="T147" s="101">
        <f>FilteredProperties[[#This Row],[Harvested Forestland Acreage]]/FilteredProperties[[#This Row],[Forestland Acreage]]</f>
        <v>8.3977262884937273E-2</v>
      </c>
    </row>
    <row r="148" spans="1:20" ht="16" x14ac:dyDescent="0.2">
      <c r="A148" s="92">
        <v>143</v>
      </c>
      <c r="B148" s="92" t="s">
        <v>94</v>
      </c>
      <c r="C148" s="92" t="s">
        <v>95</v>
      </c>
      <c r="D148" s="92" t="s">
        <v>139</v>
      </c>
      <c r="E148" s="92">
        <v>24581.795405100002</v>
      </c>
      <c r="F148" s="92">
        <v>10.039365758000001</v>
      </c>
      <c r="G148" s="92">
        <v>9766.5366945500009</v>
      </c>
      <c r="H148" s="92">
        <v>1.0451907660899999</v>
      </c>
      <c r="I148" s="92">
        <v>7819.1493255599898</v>
      </c>
      <c r="J148" s="92">
        <v>17596.770576599902</v>
      </c>
      <c r="K148" s="101">
        <f>FilteredProperties[[#This Row],[Deciduous Forest Acreage]]/FilteredProperties[[#This Row],[Forestland Acreage]]</f>
        <v>5.7052319425874079E-4</v>
      </c>
      <c r="L148" s="101">
        <f>FilteredProperties[[#This Row],[Evergreen Forest Acreage]]/FilteredProperties[[#This Row],[Forestland Acreage]]</f>
        <v>0.55501869800686565</v>
      </c>
      <c r="M148" s="101">
        <f>FilteredProperties[[#This Row],[Mixed Forest Acreage]]/FilteredProperties[[#This Row],[Forestland Acreage]]</f>
        <v>5.9396737687760132E-5</v>
      </c>
      <c r="N148" s="101">
        <f>FilteredProperties[[#This Row],[Woody Wetlands Acreage]]/FilteredProperties[[#This Row],[Forestland Acreage]]</f>
        <v>0.44435138206313013</v>
      </c>
      <c r="O148" s="92">
        <v>2.6255728981700002</v>
      </c>
      <c r="P148" s="92">
        <v>4452.0485956499897</v>
      </c>
      <c r="Q148" s="92">
        <v>0.59920816927200005</v>
      </c>
      <c r="R148" s="92">
        <v>1748.36137045999</v>
      </c>
      <c r="S148" s="92">
        <f>SUM(FilteredProperties[[#This Row],[Deciduous Forest Harvested Acreage]:[Woody Wetlands Harvested Acreage]])</f>
        <v>6203.6347471774216</v>
      </c>
      <c r="T148" s="101">
        <f>FilteredProperties[[#This Row],[Harvested Forestland Acreage]]/FilteredProperties[[#This Row],[Forestland Acreage]]</f>
        <v>0.35254393527338385</v>
      </c>
    </row>
    <row r="149" spans="1:20" ht="16" x14ac:dyDescent="0.2">
      <c r="A149" s="92">
        <v>144</v>
      </c>
      <c r="B149" s="92" t="s">
        <v>124</v>
      </c>
      <c r="C149" s="92" t="s">
        <v>124</v>
      </c>
      <c r="D149" s="92" t="s">
        <v>103</v>
      </c>
      <c r="E149" s="92">
        <v>6234.0100033600002</v>
      </c>
      <c r="F149" s="92">
        <v>0</v>
      </c>
      <c r="G149" s="92">
        <v>1938.27576232</v>
      </c>
      <c r="H149" s="92">
        <v>12.1366755386</v>
      </c>
      <c r="I149" s="92">
        <v>3299.4907809199899</v>
      </c>
      <c r="J149" s="92">
        <v>5249.9032187800003</v>
      </c>
      <c r="K149" s="101">
        <f>FilteredProperties[[#This Row],[Deciduous Forest Acreage]]/FilteredProperties[[#This Row],[Forestland Acreage]]</f>
        <v>0</v>
      </c>
      <c r="L149" s="101">
        <f>FilteredProperties[[#This Row],[Evergreen Forest Acreage]]/FilteredProperties[[#This Row],[Forestland Acreage]]</f>
        <v>0.3692021893634882</v>
      </c>
      <c r="M149" s="101">
        <f>FilteredProperties[[#This Row],[Mixed Forest Acreage]]/FilteredProperties[[#This Row],[Forestland Acreage]]</f>
        <v>2.3117903383789206E-3</v>
      </c>
      <c r="N149" s="101">
        <f>FilteredProperties[[#This Row],[Woody Wetlands Acreage]]/FilteredProperties[[#This Row],[Forestland Acreage]]</f>
        <v>0.62848602029786416</v>
      </c>
      <c r="O149" s="92">
        <v>0</v>
      </c>
      <c r="P149" s="92">
        <v>229.838112402999</v>
      </c>
      <c r="Q149" s="92">
        <v>0.26344837054699999</v>
      </c>
      <c r="R149" s="92">
        <v>177.644680203999</v>
      </c>
      <c r="S149" s="92">
        <f>SUM(FilteredProperties[[#This Row],[Deciduous Forest Harvested Acreage]:[Woody Wetlands Harvested Acreage]])</f>
        <v>407.74624097754497</v>
      </c>
      <c r="T149" s="101">
        <f>FilteredProperties[[#This Row],[Harvested Forestland Acreage]]/FilteredProperties[[#This Row],[Forestland Acreage]]</f>
        <v>7.7667382423156198E-2</v>
      </c>
    </row>
    <row r="150" spans="1:20" ht="16" x14ac:dyDescent="0.2">
      <c r="A150" s="92">
        <v>145</v>
      </c>
      <c r="B150" s="92" t="s">
        <v>113</v>
      </c>
      <c r="C150" s="92" t="s">
        <v>102</v>
      </c>
      <c r="D150" s="92" t="s">
        <v>103</v>
      </c>
      <c r="E150" s="92">
        <v>5826.3851313799896</v>
      </c>
      <c r="F150" s="92">
        <v>0</v>
      </c>
      <c r="G150" s="92">
        <v>2824.91473524</v>
      </c>
      <c r="H150" s="92">
        <v>4.82484216807</v>
      </c>
      <c r="I150" s="92">
        <v>1589.1933784299899</v>
      </c>
      <c r="J150" s="92">
        <v>4418.9329558400004</v>
      </c>
      <c r="K150" s="101">
        <f>FilteredProperties[[#This Row],[Deciduous Forest Acreage]]/FilteredProperties[[#This Row],[Forestland Acreage]]</f>
        <v>0</v>
      </c>
      <c r="L150" s="101">
        <f>FilteredProperties[[#This Row],[Evergreen Forest Acreage]]/FilteredProperties[[#This Row],[Forestland Acreage]]</f>
        <v>0.63927531000592164</v>
      </c>
      <c r="M150" s="101">
        <f>FilteredProperties[[#This Row],[Mixed Forest Acreage]]/FilteredProperties[[#This Row],[Forestland Acreage]]</f>
        <v>1.091856838808463E-3</v>
      </c>
      <c r="N150" s="101">
        <f>FilteredProperties[[#This Row],[Woody Wetlands Acreage]]/FilteredProperties[[#This Row],[Forestland Acreage]]</f>
        <v>0.35963283315483074</v>
      </c>
      <c r="O150" s="92">
        <v>0</v>
      </c>
      <c r="P150" s="92">
        <v>1099.9551218900001</v>
      </c>
      <c r="Q150" s="92">
        <v>0.124724322953</v>
      </c>
      <c r="R150" s="92">
        <v>579.60913860699895</v>
      </c>
      <c r="S150" s="92">
        <f>SUM(FilteredProperties[[#This Row],[Deciduous Forest Harvested Acreage]:[Woody Wetlands Harvested Acreage]])</f>
        <v>1679.6889848199521</v>
      </c>
      <c r="T150" s="101">
        <f>FilteredProperties[[#This Row],[Harvested Forestland Acreage]]/FilteredProperties[[#This Row],[Forestland Acreage]]</f>
        <v>0.38011189615359481</v>
      </c>
    </row>
    <row r="151" spans="1:20" ht="16" x14ac:dyDescent="0.2">
      <c r="A151" s="92">
        <v>146</v>
      </c>
      <c r="B151" s="92" t="s">
        <v>125</v>
      </c>
      <c r="C151" s="92" t="s">
        <v>102</v>
      </c>
      <c r="D151" s="92" t="s">
        <v>103</v>
      </c>
      <c r="E151" s="92">
        <v>5553.3819347500003</v>
      </c>
      <c r="F151" s="92">
        <v>17.569192622300001</v>
      </c>
      <c r="G151" s="92">
        <v>1605.7634650699899</v>
      </c>
      <c r="H151" s="92">
        <v>2.33009411929</v>
      </c>
      <c r="I151" s="92">
        <v>3005.3648041599899</v>
      </c>
      <c r="J151" s="92">
        <v>4631.0275559700003</v>
      </c>
      <c r="K151" s="101">
        <f>FilteredProperties[[#This Row],[Deciduous Forest Acreage]]/FilteredProperties[[#This Row],[Forestland Acreage]]</f>
        <v>3.7938000605612925E-3</v>
      </c>
      <c r="L151" s="101">
        <f>FilteredProperties[[#This Row],[Evergreen Forest Acreage]]/FilteredProperties[[#This Row],[Forestland Acreage]]</f>
        <v>0.34674020952433132</v>
      </c>
      <c r="M151" s="101">
        <f>FilteredProperties[[#This Row],[Mixed Forest Acreage]]/FilteredProperties[[#This Row],[Forestland Acreage]]</f>
        <v>5.031484030549988E-4</v>
      </c>
      <c r="N151" s="101">
        <f>FilteredProperties[[#This Row],[Woody Wetlands Acreage]]/FilteredProperties[[#This Row],[Forestland Acreage]]</f>
        <v>0.64896284201239129</v>
      </c>
      <c r="O151" s="92">
        <v>0</v>
      </c>
      <c r="P151" s="92">
        <v>273.073416017</v>
      </c>
      <c r="Q151" s="92">
        <v>0.222394843314</v>
      </c>
      <c r="R151" s="92">
        <v>108.456680044999</v>
      </c>
      <c r="S151" s="92">
        <f>SUM(FilteredProperties[[#This Row],[Deciduous Forest Harvested Acreage]:[Woody Wetlands Harvested Acreage]])</f>
        <v>381.75249090531304</v>
      </c>
      <c r="T151" s="101">
        <f>FilteredProperties[[#This Row],[Harvested Forestland Acreage]]/FilteredProperties[[#This Row],[Forestland Acreage]]</f>
        <v>8.243364702358208E-2</v>
      </c>
    </row>
    <row r="152" spans="1:20" ht="16" x14ac:dyDescent="0.2">
      <c r="A152" s="92">
        <v>147</v>
      </c>
      <c r="B152" s="92" t="s">
        <v>94</v>
      </c>
      <c r="C152" s="92" t="s">
        <v>95</v>
      </c>
      <c r="D152" s="92" t="s">
        <v>139</v>
      </c>
      <c r="E152" s="92">
        <v>10190.416651899901</v>
      </c>
      <c r="F152" s="92">
        <v>2.89113296313</v>
      </c>
      <c r="G152" s="92">
        <v>4898.3601965300004</v>
      </c>
      <c r="H152" s="92">
        <v>0.86935704437600003</v>
      </c>
      <c r="I152" s="92">
        <v>4395.5573332000004</v>
      </c>
      <c r="J152" s="92">
        <v>9297.6780197400003</v>
      </c>
      <c r="K152" s="101">
        <f>FilteredProperties[[#This Row],[Deciduous Forest Acreage]]/FilteredProperties[[#This Row],[Forestland Acreage]]</f>
        <v>3.1095214923465884E-4</v>
      </c>
      <c r="L152" s="101">
        <f>FilteredProperties[[#This Row],[Evergreen Forest Acreage]]/FilteredProperties[[#This Row],[Forestland Acreage]]</f>
        <v>0.52683693564460277</v>
      </c>
      <c r="M152" s="101">
        <f>FilteredProperties[[#This Row],[Mixed Forest Acreage]]/FilteredProperties[[#This Row],[Forestland Acreage]]</f>
        <v>9.350259737218892E-5</v>
      </c>
      <c r="N152" s="101">
        <f>FilteredProperties[[#This Row],[Woody Wetlands Acreage]]/FilteredProperties[[#This Row],[Forestland Acreage]]</f>
        <v>0.47275860960852217</v>
      </c>
      <c r="O152" s="92">
        <v>0</v>
      </c>
      <c r="P152" s="92">
        <v>1386.3241073700001</v>
      </c>
      <c r="Q152" s="92">
        <v>0</v>
      </c>
      <c r="R152" s="92">
        <v>651.08555790800006</v>
      </c>
      <c r="S152" s="92">
        <f>SUM(FilteredProperties[[#This Row],[Deciduous Forest Harvested Acreage]:[Woody Wetlands Harvested Acreage]])</f>
        <v>2037.4096652780001</v>
      </c>
      <c r="T152" s="101">
        <f>FilteredProperties[[#This Row],[Harvested Forestland Acreage]]/FilteredProperties[[#This Row],[Forestland Acreage]]</f>
        <v>0.21913101969678384</v>
      </c>
    </row>
    <row r="153" spans="1:20" ht="16" x14ac:dyDescent="0.2">
      <c r="A153" s="92">
        <v>148</v>
      </c>
      <c r="B153" s="92" t="s">
        <v>127</v>
      </c>
      <c r="C153" s="92" t="s">
        <v>127</v>
      </c>
      <c r="D153" s="92" t="s">
        <v>103</v>
      </c>
      <c r="E153" s="92">
        <v>5751.2783459299899</v>
      </c>
      <c r="F153" s="92">
        <v>0.40664412782800002</v>
      </c>
      <c r="G153" s="92">
        <v>824.50760633300001</v>
      </c>
      <c r="H153" s="92">
        <v>6.4494504562900001</v>
      </c>
      <c r="I153" s="92">
        <v>4752.0247822700003</v>
      </c>
      <c r="J153" s="92">
        <v>5583.3884831900004</v>
      </c>
      <c r="K153" s="101">
        <f>FilteredProperties[[#This Row],[Deciduous Forest Acreage]]/FilteredProperties[[#This Row],[Forestland Acreage]]</f>
        <v>7.283106469347247E-5</v>
      </c>
      <c r="L153" s="101">
        <f>FilteredProperties[[#This Row],[Evergreen Forest Acreage]]/FilteredProperties[[#This Row],[Forestland Acreage]]</f>
        <v>0.14767154548091335</v>
      </c>
      <c r="M153" s="101">
        <f>FilteredProperties[[#This Row],[Mixed Forest Acreage]]/FilteredProperties[[#This Row],[Forestland Acreage]]</f>
        <v>1.1551140451192797E-3</v>
      </c>
      <c r="N153" s="101">
        <f>FilteredProperties[[#This Row],[Woody Wetlands Acreage]]/FilteredProperties[[#This Row],[Forestland Acreage]]</f>
        <v>0.8511005094087577</v>
      </c>
      <c r="O153" s="92">
        <v>0</v>
      </c>
      <c r="P153" s="92">
        <v>32.7664250557999</v>
      </c>
      <c r="Q153" s="92">
        <v>0.315166045555</v>
      </c>
      <c r="R153" s="92">
        <v>205.898254446999</v>
      </c>
      <c r="S153" s="92">
        <f>SUM(FilteredProperties[[#This Row],[Deciduous Forest Harvested Acreage]:[Woody Wetlands Harvested Acreage]])</f>
        <v>238.97984554835392</v>
      </c>
      <c r="T153" s="101">
        <f>FilteredProperties[[#This Row],[Harvested Forestland Acreage]]/FilteredProperties[[#This Row],[Forestland Acreage]]</f>
        <v>4.2801937616888823E-2</v>
      </c>
    </row>
    <row r="154" spans="1:20" ht="16" x14ac:dyDescent="0.2">
      <c r="A154" s="92">
        <v>149</v>
      </c>
      <c r="B154" s="92" t="s">
        <v>127</v>
      </c>
      <c r="C154" s="92" t="s">
        <v>127</v>
      </c>
      <c r="D154" s="92" t="s">
        <v>126</v>
      </c>
      <c r="E154" s="92">
        <v>14396.630560699899</v>
      </c>
      <c r="F154" s="92">
        <v>4.8926865530999999</v>
      </c>
      <c r="G154" s="92">
        <v>1711.7549078100001</v>
      </c>
      <c r="H154" s="92">
        <v>2.4463432764999999</v>
      </c>
      <c r="I154" s="92">
        <v>11163.320136599899</v>
      </c>
      <c r="J154" s="92">
        <v>12882.4140741999</v>
      </c>
      <c r="K154" s="101">
        <f>FilteredProperties[[#This Row],[Deciduous Forest Acreage]]/FilteredProperties[[#This Row],[Forestland Acreage]]</f>
        <v>3.7979578399818472E-4</v>
      </c>
      <c r="L154" s="101">
        <f>FilteredProperties[[#This Row],[Evergreen Forest Acreage]]/FilteredProperties[[#This Row],[Forestland Acreage]]</f>
        <v>0.13287532118985343</v>
      </c>
      <c r="M154" s="101">
        <f>FilteredProperties[[#This Row],[Mixed Forest Acreage]]/FilteredProperties[[#This Row],[Forestland Acreage]]</f>
        <v>1.8989789199521111E-4</v>
      </c>
      <c r="N154" s="101">
        <f>FilteredProperties[[#This Row],[Woody Wetlands Acreage]]/FilteredProperties[[#This Row],[Forestland Acreage]]</f>
        <v>0.86655498513722706</v>
      </c>
      <c r="O154" s="92">
        <v>9.6969236801199999E-3</v>
      </c>
      <c r="P154" s="92">
        <v>45.163744510000001</v>
      </c>
      <c r="Q154" s="92">
        <v>0</v>
      </c>
      <c r="R154" s="92">
        <v>39.0928606141999</v>
      </c>
      <c r="S154" s="92">
        <f>SUM(FilteredProperties[[#This Row],[Deciduous Forest Harvested Acreage]:[Woody Wetlands Harvested Acreage]])</f>
        <v>84.266302047880018</v>
      </c>
      <c r="T154" s="101">
        <f>FilteredProperties[[#This Row],[Harvested Forestland Acreage]]/FilteredProperties[[#This Row],[Forestland Acreage]]</f>
        <v>6.541188752552469E-3</v>
      </c>
    </row>
    <row r="155" spans="1:20" ht="16" x14ac:dyDescent="0.2">
      <c r="A155" s="92">
        <v>150</v>
      </c>
      <c r="B155" s="92" t="s">
        <v>94</v>
      </c>
      <c r="C155" s="92" t="s">
        <v>95</v>
      </c>
      <c r="D155" s="92" t="s">
        <v>139</v>
      </c>
      <c r="E155" s="92">
        <v>32094.4012412999</v>
      </c>
      <c r="F155" s="92">
        <v>21.597932252700001</v>
      </c>
      <c r="G155" s="92">
        <v>15365.3159008</v>
      </c>
      <c r="H155" s="92">
        <v>1.7177410663999999</v>
      </c>
      <c r="I155" s="92">
        <v>12036.5309328</v>
      </c>
      <c r="J155" s="92">
        <v>27425.1625069</v>
      </c>
      <c r="K155" s="101">
        <f>FilteredProperties[[#This Row],[Deciduous Forest Acreage]]/FilteredProperties[[#This Row],[Forestland Acreage]]</f>
        <v>7.8752248951181587E-4</v>
      </c>
      <c r="L155" s="101">
        <f>FilteredProperties[[#This Row],[Evergreen Forest Acreage]]/FilteredProperties[[#This Row],[Forestland Acreage]]</f>
        <v>0.56026344044211884</v>
      </c>
      <c r="M155" s="101">
        <f>FilteredProperties[[#This Row],[Mixed Forest Acreage]]/FilteredProperties[[#This Row],[Forestland Acreage]]</f>
        <v>6.2633760728594655E-5</v>
      </c>
      <c r="N155" s="101">
        <f>FilteredProperties[[#This Row],[Woody Wetlands Acreage]]/FilteredProperties[[#This Row],[Forestland Acreage]]</f>
        <v>0.43888640330833717</v>
      </c>
      <c r="O155" s="92">
        <v>1.14854309037</v>
      </c>
      <c r="P155" s="92">
        <v>3468.3585268199899</v>
      </c>
      <c r="Q155" s="92">
        <v>0.282072746303</v>
      </c>
      <c r="R155" s="92">
        <v>1422.5442972000001</v>
      </c>
      <c r="S155" s="92">
        <f>SUM(FilteredProperties[[#This Row],[Deciduous Forest Harvested Acreage]:[Woody Wetlands Harvested Acreage]])</f>
        <v>4892.3334398566631</v>
      </c>
      <c r="T155" s="101">
        <f>FilteredProperties[[#This Row],[Harvested Forestland Acreage]]/FilteredProperties[[#This Row],[Forestland Acreage]]</f>
        <v>0.17838849409281649</v>
      </c>
    </row>
    <row r="156" spans="1:20" ht="16" x14ac:dyDescent="0.2">
      <c r="A156" s="92">
        <v>151</v>
      </c>
      <c r="B156" s="92" t="s">
        <v>94</v>
      </c>
      <c r="C156" s="92" t="s">
        <v>95</v>
      </c>
      <c r="D156" s="92" t="s">
        <v>139</v>
      </c>
      <c r="E156" s="92">
        <v>9560.0093768099905</v>
      </c>
      <c r="F156" s="92">
        <v>17.791587465700001</v>
      </c>
      <c r="G156" s="92">
        <v>5133.8753592900002</v>
      </c>
      <c r="H156" s="92">
        <v>586.67461802599905</v>
      </c>
      <c r="I156" s="92">
        <v>2225.1696087099899</v>
      </c>
      <c r="J156" s="92">
        <v>7963.5111734900001</v>
      </c>
      <c r="K156" s="101">
        <f>FilteredProperties[[#This Row],[Deciduous Forest Acreage]]/FilteredProperties[[#This Row],[Forestland Acreage]]</f>
        <v>2.2341385700477214E-3</v>
      </c>
      <c r="L156" s="101">
        <f>FilteredProperties[[#This Row],[Evergreen Forest Acreage]]/FilteredProperties[[#This Row],[Forestland Acreage]]</f>
        <v>0.64467484849903023</v>
      </c>
      <c r="M156" s="101">
        <f>FilteredProperties[[#This Row],[Mixed Forest Acreage]]/FilteredProperties[[#This Row],[Forestland Acreage]]</f>
        <v>7.3670345309365531E-2</v>
      </c>
      <c r="N156" s="101">
        <f>FilteredProperties[[#This Row],[Woody Wetlands Acreage]]/FilteredProperties[[#This Row],[Forestland Acreage]]</f>
        <v>0.27942066762176865</v>
      </c>
      <c r="O156" s="92">
        <v>1.4548131098699999</v>
      </c>
      <c r="P156" s="92">
        <v>1024.8263093400001</v>
      </c>
      <c r="Q156" s="92">
        <v>291.42430622400002</v>
      </c>
      <c r="R156" s="92">
        <v>444.81690208200001</v>
      </c>
      <c r="S156" s="92">
        <f>SUM(FilteredProperties[[#This Row],[Deciduous Forest Harvested Acreage]:[Woody Wetlands Harvested Acreage]])</f>
        <v>1762.5223307558701</v>
      </c>
      <c r="T156" s="101">
        <f>FilteredProperties[[#This Row],[Harvested Forestland Acreage]]/FilteredProperties[[#This Row],[Forestland Acreage]]</f>
        <v>0.22132477651606616</v>
      </c>
    </row>
    <row r="157" spans="1:20" ht="16" x14ac:dyDescent="0.2">
      <c r="A157" s="92">
        <v>152</v>
      </c>
      <c r="B157" s="92" t="s">
        <v>94</v>
      </c>
      <c r="C157" s="92" t="s">
        <v>95</v>
      </c>
      <c r="D157" s="92" t="s">
        <v>139</v>
      </c>
      <c r="E157" s="92">
        <v>12054.111293399899</v>
      </c>
      <c r="F157" s="92">
        <v>21.349904958700002</v>
      </c>
      <c r="G157" s="92">
        <v>5957.7676885999899</v>
      </c>
      <c r="H157" s="92">
        <v>540.75718317099904</v>
      </c>
      <c r="I157" s="92">
        <v>4375.87008951999</v>
      </c>
      <c r="J157" s="92">
        <v>10895.744866200001</v>
      </c>
      <c r="K157" s="101">
        <f>FilteredProperties[[#This Row],[Deciduous Forest Acreage]]/FilteredProperties[[#This Row],[Forestland Acreage]]</f>
        <v>1.9594718140776356E-3</v>
      </c>
      <c r="L157" s="101">
        <f>FilteredProperties[[#This Row],[Evergreen Forest Acreage]]/FilteredProperties[[#This Row],[Forestland Acreage]]</f>
        <v>0.54679765006995984</v>
      </c>
      <c r="M157" s="101">
        <f>FilteredProperties[[#This Row],[Mixed Forest Acreage]]/FilteredProperties[[#This Row],[Forestland Acreage]]</f>
        <v>4.9630125320619174E-2</v>
      </c>
      <c r="N157" s="101">
        <f>FilteredProperties[[#This Row],[Woody Wetlands Acreage]]/FilteredProperties[[#This Row],[Forestland Acreage]]</f>
        <v>0.40161275279990272</v>
      </c>
      <c r="O157" s="92">
        <v>9.89309129191E-2</v>
      </c>
      <c r="P157" s="92">
        <v>2399.05784893999</v>
      </c>
      <c r="Q157" s="92">
        <v>321.36192051199902</v>
      </c>
      <c r="R157" s="92">
        <v>945.06175886799895</v>
      </c>
      <c r="S157" s="92">
        <f>SUM(FilteredProperties[[#This Row],[Deciduous Forest Harvested Acreage]:[Woody Wetlands Harvested Acreage]])</f>
        <v>3665.5804592329068</v>
      </c>
      <c r="T157" s="101">
        <f>FilteredProperties[[#This Row],[Harvested Forestland Acreage]]/FilteredProperties[[#This Row],[Forestland Acreage]]</f>
        <v>0.33642311785438445</v>
      </c>
    </row>
    <row r="158" spans="1:20" ht="16" x14ac:dyDescent="0.2">
      <c r="A158" s="92">
        <v>153</v>
      </c>
      <c r="B158" s="92" t="s">
        <v>110</v>
      </c>
      <c r="C158" s="92" t="s">
        <v>102</v>
      </c>
      <c r="D158" s="92" t="s">
        <v>103</v>
      </c>
      <c r="E158" s="92">
        <v>8497.91965342</v>
      </c>
      <c r="F158" s="92">
        <v>1.7791587465700001</v>
      </c>
      <c r="G158" s="92">
        <v>5304.9375052799896</v>
      </c>
      <c r="H158" s="92">
        <v>62.192858641100003</v>
      </c>
      <c r="I158" s="92">
        <v>2667.7636361300001</v>
      </c>
      <c r="J158" s="92">
        <v>8036.6731588000002</v>
      </c>
      <c r="K158" s="101">
        <f>FilteredProperties[[#This Row],[Deciduous Forest Acreage]]/FilteredProperties[[#This Row],[Forestland Acreage]]</f>
        <v>2.2138000531001512E-4</v>
      </c>
      <c r="L158" s="101">
        <f>FilteredProperties[[#This Row],[Evergreen Forest Acreage]]/FilteredProperties[[#This Row],[Forestland Acreage]]</f>
        <v>0.66009123432762551</v>
      </c>
      <c r="M158" s="101">
        <f>FilteredProperties[[#This Row],[Mixed Forest Acreage]]/FilteredProperties[[#This Row],[Forestland Acreage]]</f>
        <v>7.7386323186479263E-3</v>
      </c>
      <c r="N158" s="101">
        <f>FilteredProperties[[#This Row],[Woody Wetlands Acreage]]/FilteredProperties[[#This Row],[Forestland Acreage]]</f>
        <v>0.33194875334812529</v>
      </c>
      <c r="O158" s="92">
        <v>0</v>
      </c>
      <c r="P158" s="92">
        <v>217.81452407200001</v>
      </c>
      <c r="Q158" s="92">
        <v>4.1809915235600004</v>
      </c>
      <c r="R158" s="92">
        <v>49.314685486000002</v>
      </c>
      <c r="S158" s="92">
        <f>SUM(FilteredProperties[[#This Row],[Deciduous Forest Harvested Acreage]:[Woody Wetlands Harvested Acreage]])</f>
        <v>271.31020108156002</v>
      </c>
      <c r="T158" s="101">
        <f>FilteredProperties[[#This Row],[Harvested Forestland Acreage]]/FilteredProperties[[#This Row],[Forestland Acreage]]</f>
        <v>3.375901890255182E-2</v>
      </c>
    </row>
    <row r="159" spans="1:20" s="95" customFormat="1" ht="16" x14ac:dyDescent="0.2">
      <c r="A159" s="92">
        <v>154</v>
      </c>
      <c r="B159" s="92" t="s">
        <v>94</v>
      </c>
      <c r="C159" s="92" t="s">
        <v>95</v>
      </c>
      <c r="D159" s="92" t="s">
        <v>139</v>
      </c>
      <c r="E159" s="92">
        <v>5536.7832449999896</v>
      </c>
      <c r="F159" s="92">
        <v>6.2140331560000002</v>
      </c>
      <c r="G159" s="92">
        <v>3722.62065746999</v>
      </c>
      <c r="H159" s="92">
        <v>0.22239484331199999</v>
      </c>
      <c r="I159" s="92">
        <v>1139.4706944100001</v>
      </c>
      <c r="J159" s="92">
        <v>4868.5277798799898</v>
      </c>
      <c r="K159" s="101">
        <f>FilteredProperties[[#This Row],[Deciduous Forest Acreage]]/FilteredProperties[[#This Row],[Forestland Acreage]]</f>
        <v>1.2763680186196201E-3</v>
      </c>
      <c r="L159" s="101">
        <f>FilteredProperties[[#This Row],[Evergreen Forest Acreage]]/FilteredProperties[[#This Row],[Forestland Acreage]]</f>
        <v>0.76462964283665924</v>
      </c>
      <c r="M159" s="101">
        <f>FilteredProperties[[#This Row],[Mixed Forest Acreage]]/FilteredProperties[[#This Row],[Forestland Acreage]]</f>
        <v>4.5680101535228802E-5</v>
      </c>
      <c r="N159" s="101">
        <f>FilteredProperties[[#This Row],[Woody Wetlands Acreage]]/FilteredProperties[[#This Row],[Forestland Acreage]]</f>
        <v>0.23404830904304469</v>
      </c>
      <c r="O159" s="92">
        <v>1.07802433146</v>
      </c>
      <c r="P159" s="92">
        <v>2316.9314026900001</v>
      </c>
      <c r="Q159" s="92">
        <v>0.22239484331500001</v>
      </c>
      <c r="R159" s="92">
        <v>301.59484616700001</v>
      </c>
      <c r="S159" s="92">
        <f>SUM(FilteredProperties[[#This Row],[Deciduous Forest Harvested Acreage]:[Woody Wetlands Harvested Acreage]])</f>
        <v>2619.8266680317752</v>
      </c>
      <c r="T159" s="116">
        <f>FilteredProperties[[#This Row],[Harvested Forestland Acreage]]/FilteredProperties[[#This Row],[Forestland Acreage]]</f>
        <v>0.53811476209679843</v>
      </c>
    </row>
    <row r="160" spans="1:20" ht="16" x14ac:dyDescent="0.2">
      <c r="A160" s="92">
        <v>155</v>
      </c>
      <c r="B160" s="92" t="s">
        <v>94</v>
      </c>
      <c r="C160" s="92" t="s">
        <v>95</v>
      </c>
      <c r="D160" s="92" t="s">
        <v>139</v>
      </c>
      <c r="E160" s="92">
        <v>11384.5216163</v>
      </c>
      <c r="F160" s="92">
        <v>11.3421068886</v>
      </c>
      <c r="G160" s="92">
        <v>6584.0696721800005</v>
      </c>
      <c r="H160" s="92">
        <v>0.444789686648</v>
      </c>
      <c r="I160" s="92">
        <v>3550.50674694999</v>
      </c>
      <c r="J160" s="92">
        <v>10146.3633157</v>
      </c>
      <c r="K160" s="101">
        <f>FilteredProperties[[#This Row],[Deciduous Forest Acreage]]/FilteredProperties[[#This Row],[Forestland Acreage]]</f>
        <v>1.1178494733230934E-3</v>
      </c>
      <c r="L160" s="101">
        <f>FilteredProperties[[#This Row],[Evergreen Forest Acreage]]/FilteredProperties[[#This Row],[Forestland Acreage]]</f>
        <v>0.6489093153201132</v>
      </c>
      <c r="M160" s="101">
        <f>FilteredProperties[[#This Row],[Mixed Forest Acreage]]/FilteredProperties[[#This Row],[Forestland Acreage]]</f>
        <v>4.383735066531213E-5</v>
      </c>
      <c r="N160" s="101">
        <f>FilteredProperties[[#This Row],[Woody Wetlands Acreage]]/FilteredProperties[[#This Row],[Forestland Acreage]]</f>
        <v>0.34992899785641468</v>
      </c>
      <c r="O160" s="92">
        <v>0.30275058592800003</v>
      </c>
      <c r="P160" s="92">
        <v>1575.8996068900001</v>
      </c>
      <c r="Q160" s="92">
        <v>0.16125073828</v>
      </c>
      <c r="R160" s="92">
        <v>356.11686375400001</v>
      </c>
      <c r="S160" s="92">
        <f>SUM(FilteredProperties[[#This Row],[Deciduous Forest Harvested Acreage]:[Woody Wetlands Harvested Acreage]])</f>
        <v>1932.4804719682079</v>
      </c>
      <c r="T160" s="101">
        <f>FilteredProperties[[#This Row],[Harvested Forestland Acreage]]/FilteredProperties[[#This Row],[Forestland Acreage]]</f>
        <v>0.19046040555023094</v>
      </c>
    </row>
    <row r="161" spans="1:20" ht="16" x14ac:dyDescent="0.2">
      <c r="A161" s="92">
        <v>156</v>
      </c>
      <c r="B161" s="92" t="s">
        <v>94</v>
      </c>
      <c r="C161" s="92" t="s">
        <v>95</v>
      </c>
      <c r="D161" s="92" t="s">
        <v>139</v>
      </c>
      <c r="E161" s="92">
        <v>14145.4195187</v>
      </c>
      <c r="F161" s="92">
        <v>2.1107926049099999</v>
      </c>
      <c r="G161" s="92">
        <v>7335.8318165700002</v>
      </c>
      <c r="H161" s="92">
        <v>0.44289324922399997</v>
      </c>
      <c r="I161" s="92">
        <v>5934.3443287099899</v>
      </c>
      <c r="J161" s="92">
        <v>13272.729831099899</v>
      </c>
      <c r="K161" s="101">
        <f>FilteredProperties[[#This Row],[Deciduous Forest Acreage]]/FilteredProperties[[#This Row],[Forestland Acreage]]</f>
        <v>1.5903228889388766E-4</v>
      </c>
      <c r="L161" s="101">
        <f>FilteredProperties[[#This Row],[Evergreen Forest Acreage]]/FilteredProperties[[#This Row],[Forestland Acreage]]</f>
        <v>0.55269955087770262</v>
      </c>
      <c r="M161" s="101">
        <f>FilteredProperties[[#This Row],[Mixed Forest Acreage]]/FilteredProperties[[#This Row],[Forestland Acreage]]</f>
        <v>3.3368663030135511E-5</v>
      </c>
      <c r="N161" s="101">
        <f>FilteredProperties[[#This Row],[Woody Wetlands Acreage]]/FilteredProperties[[#This Row],[Forestland Acreage]]</f>
        <v>0.44710804817295191</v>
      </c>
      <c r="O161" s="92">
        <v>0</v>
      </c>
      <c r="P161" s="92">
        <v>2205.2599376799899</v>
      </c>
      <c r="Q161" s="92">
        <v>0</v>
      </c>
      <c r="R161" s="92">
        <v>1539.0901301700001</v>
      </c>
      <c r="S161" s="92">
        <f>SUM(FilteredProperties[[#This Row],[Deciduous Forest Harvested Acreage]:[Woody Wetlands Harvested Acreage]])</f>
        <v>3744.35006784999</v>
      </c>
      <c r="T161" s="101">
        <f>FilteredProperties[[#This Row],[Harvested Forestland Acreage]]/FilteredProperties[[#This Row],[Forestland Acreage]]</f>
        <v>0.28210851237824819</v>
      </c>
    </row>
    <row r="162" spans="1:20" ht="16" x14ac:dyDescent="0.2">
      <c r="A162" s="92">
        <v>157</v>
      </c>
      <c r="B162" s="92" t="s">
        <v>127</v>
      </c>
      <c r="C162" s="92" t="s">
        <v>127</v>
      </c>
      <c r="D162" s="92" t="s">
        <v>126</v>
      </c>
      <c r="E162" s="92">
        <v>7173.2446986000004</v>
      </c>
      <c r="F162" s="92">
        <v>0</v>
      </c>
      <c r="G162" s="92">
        <v>235.475773304</v>
      </c>
      <c r="H162" s="92">
        <v>0</v>
      </c>
      <c r="I162" s="92">
        <v>6782.3334710400004</v>
      </c>
      <c r="J162" s="92">
        <v>7017.8092443400001</v>
      </c>
      <c r="K162" s="101">
        <f>FilteredProperties[[#This Row],[Deciduous Forest Acreage]]/FilteredProperties[[#This Row],[Forestland Acreage]]</f>
        <v>0</v>
      </c>
      <c r="L162" s="101">
        <f>FilteredProperties[[#This Row],[Evergreen Forest Acreage]]/FilteredProperties[[#This Row],[Forestland Acreage]]</f>
        <v>3.3554028772428635E-2</v>
      </c>
      <c r="M162" s="101">
        <f>FilteredProperties[[#This Row],[Mixed Forest Acreage]]/FilteredProperties[[#This Row],[Forestland Acreage]]</f>
        <v>0</v>
      </c>
      <c r="N162" s="101">
        <f>FilteredProperties[[#This Row],[Woody Wetlands Acreage]]/FilteredProperties[[#This Row],[Forestland Acreage]]</f>
        <v>0.96644597122814135</v>
      </c>
      <c r="O162" s="92">
        <v>0</v>
      </c>
      <c r="P162" s="92">
        <v>1.1084591831399999</v>
      </c>
      <c r="Q162" s="92">
        <v>0</v>
      </c>
      <c r="R162" s="92">
        <v>32.780495951500001</v>
      </c>
      <c r="S162" s="92">
        <f>SUM(FilteredProperties[[#This Row],[Deciduous Forest Harvested Acreage]:[Woody Wetlands Harvested Acreage]])</f>
        <v>33.88895513464</v>
      </c>
      <c r="T162" s="101">
        <f>FilteredProperties[[#This Row],[Harvested Forestland Acreage]]/FilteredProperties[[#This Row],[Forestland Acreage]]</f>
        <v>4.8289934871017055E-3</v>
      </c>
    </row>
    <row r="163" spans="1:20" ht="16" x14ac:dyDescent="0.2">
      <c r="A163" s="92">
        <v>158</v>
      </c>
      <c r="B163" s="92" t="s">
        <v>127</v>
      </c>
      <c r="C163" s="92" t="s">
        <v>127</v>
      </c>
      <c r="D163" s="92" t="s">
        <v>103</v>
      </c>
      <c r="E163" s="92">
        <v>5531.1748606000001</v>
      </c>
      <c r="F163" s="92">
        <v>246.981332468999</v>
      </c>
      <c r="G163" s="92">
        <v>2148.4911506200001</v>
      </c>
      <c r="H163" s="92">
        <v>948.94567375300005</v>
      </c>
      <c r="I163" s="92">
        <v>1675.25993345999</v>
      </c>
      <c r="J163" s="92">
        <v>5019.6780902999899</v>
      </c>
      <c r="K163" s="101">
        <f>FilteredProperties[[#This Row],[Deciduous Forest Acreage]]/FilteredProperties[[#This Row],[Forestland Acreage]]</f>
        <v>4.9202623759134069E-2</v>
      </c>
      <c r="L163" s="101">
        <f>FilteredProperties[[#This Row],[Evergreen Forest Acreage]]/FilteredProperties[[#This Row],[Forestland Acreage]]</f>
        <v>0.42801373155217615</v>
      </c>
      <c r="M163" s="101">
        <f>FilteredProperties[[#This Row],[Mixed Forest Acreage]]/FilteredProperties[[#This Row],[Forestland Acreage]]</f>
        <v>0.18904512534115278</v>
      </c>
      <c r="N163" s="101">
        <f>FilteredProperties[[#This Row],[Woody Wetlands Acreage]]/FilteredProperties[[#This Row],[Forestland Acreage]]</f>
        <v>0.33373851934793525</v>
      </c>
      <c r="O163" s="92">
        <v>5.5461500903900003</v>
      </c>
      <c r="P163" s="92">
        <v>264.66391208700003</v>
      </c>
      <c r="Q163" s="92">
        <v>50.127978653100001</v>
      </c>
      <c r="R163" s="92">
        <v>14.1256020807</v>
      </c>
      <c r="S163" s="92">
        <f>SUM(FilteredProperties[[#This Row],[Deciduous Forest Harvested Acreage]:[Woody Wetlands Harvested Acreage]])</f>
        <v>334.46364291118999</v>
      </c>
      <c r="T163" s="101">
        <f>FilteredProperties[[#This Row],[Harvested Forestland Acreage]]/FilteredProperties[[#This Row],[Forestland Acreage]]</f>
        <v>6.663049639727027E-2</v>
      </c>
    </row>
    <row r="164" spans="1:20" ht="16" x14ac:dyDescent="0.2">
      <c r="A164" s="92">
        <v>159</v>
      </c>
      <c r="B164" s="92" t="s">
        <v>122</v>
      </c>
      <c r="C164" s="92" t="s">
        <v>102</v>
      </c>
      <c r="D164" s="92" t="s">
        <v>103</v>
      </c>
      <c r="E164" s="92">
        <v>9450.6036127799907</v>
      </c>
      <c r="F164" s="92">
        <v>464.94161439200002</v>
      </c>
      <c r="G164" s="92">
        <v>4558.5752679500001</v>
      </c>
      <c r="H164" s="92">
        <v>319.85359125299902</v>
      </c>
      <c r="I164" s="92">
        <v>893.02038896600004</v>
      </c>
      <c r="J164" s="92">
        <v>6236.3908625599897</v>
      </c>
      <c r="K164" s="101">
        <f>FilteredProperties[[#This Row],[Deciduous Forest Acreage]]/FilteredProperties[[#This Row],[Forestland Acreage]]</f>
        <v>7.4552994614764265E-2</v>
      </c>
      <c r="L164" s="101">
        <f>FilteredProperties[[#This Row],[Evergreen Forest Acreage]]/FilteredProperties[[#This Row],[Forestland Acreage]]</f>
        <v>0.73096368852011639</v>
      </c>
      <c r="M164" s="101">
        <f>FilteredProperties[[#This Row],[Mixed Forest Acreage]]/FilteredProperties[[#This Row],[Forestland Acreage]]</f>
        <v>5.1288252821552888E-2</v>
      </c>
      <c r="N164" s="101">
        <f>FilteredProperties[[#This Row],[Woody Wetlands Acreage]]/FilteredProperties[[#This Row],[Forestland Acreage]]</f>
        <v>0.14319506404372837</v>
      </c>
      <c r="O164" s="92">
        <v>46.5566688498999</v>
      </c>
      <c r="P164" s="92">
        <v>574.05636341599904</v>
      </c>
      <c r="Q164" s="92">
        <v>67.222017804399897</v>
      </c>
      <c r="R164" s="92">
        <v>26.503791791200001</v>
      </c>
      <c r="S164" s="92">
        <f>SUM(FilteredProperties[[#This Row],[Deciduous Forest Harvested Acreage]:[Woody Wetlands Harvested Acreage]])</f>
        <v>714.33884186149885</v>
      </c>
      <c r="T164" s="101">
        <f>FilteredProperties[[#This Row],[Harvested Forestland Acreage]]/FilteredProperties[[#This Row],[Forestland Acreage]]</f>
        <v>0.11454362909643998</v>
      </c>
    </row>
    <row r="165" spans="1:20" ht="16" x14ac:dyDescent="0.2">
      <c r="A165" s="92">
        <v>160</v>
      </c>
      <c r="B165" s="92" t="s">
        <v>111</v>
      </c>
      <c r="C165" s="92" t="s">
        <v>102</v>
      </c>
      <c r="D165" s="92" t="s">
        <v>103</v>
      </c>
      <c r="E165" s="92">
        <v>5813.1795844799899</v>
      </c>
      <c r="F165" s="92">
        <v>3.28955966351</v>
      </c>
      <c r="G165" s="92">
        <v>263.70788687800001</v>
      </c>
      <c r="H165" s="92">
        <v>4.0031071797599997</v>
      </c>
      <c r="I165" s="92">
        <v>5407.5173346800002</v>
      </c>
      <c r="J165" s="92">
        <v>5678.5178883999897</v>
      </c>
      <c r="K165" s="101">
        <f>FilteredProperties[[#This Row],[Deciduous Forest Acreage]]/FilteredProperties[[#This Row],[Forestland Acreage]]</f>
        <v>5.792989875456542E-4</v>
      </c>
      <c r="L165" s="101">
        <f>FilteredProperties[[#This Row],[Evergreen Forest Acreage]]/FilteredProperties[[#This Row],[Forestland Acreage]]</f>
        <v>4.6439562586691754E-2</v>
      </c>
      <c r="M165" s="101">
        <f>FilteredProperties[[#This Row],[Mixed Forest Acreage]]/FilteredProperties[[#This Row],[Forestland Acreage]]</f>
        <v>7.0495633868434236E-4</v>
      </c>
      <c r="N165" s="101">
        <f>FilteredProperties[[#This Row],[Woody Wetlands Acreage]]/FilteredProperties[[#This Row],[Forestland Acreage]]</f>
        <v>0.9522761820873038</v>
      </c>
      <c r="O165" s="92">
        <v>0</v>
      </c>
      <c r="P165" s="92">
        <v>23.7750044118999</v>
      </c>
      <c r="Q165" s="92">
        <v>1.41101540085</v>
      </c>
      <c r="R165" s="92">
        <v>882.05023596900003</v>
      </c>
      <c r="S165" s="92">
        <f>SUM(FilteredProperties[[#This Row],[Deciduous Forest Harvested Acreage]:[Woody Wetlands Harvested Acreage]])</f>
        <v>907.23625578174995</v>
      </c>
      <c r="T165" s="101">
        <f>FilteredProperties[[#This Row],[Harvested Forestland Acreage]]/FilteredProperties[[#This Row],[Forestland Acreage]]</f>
        <v>0.15976638158260303</v>
      </c>
    </row>
    <row r="166" spans="1:20" ht="16" x14ac:dyDescent="0.2">
      <c r="A166" s="92">
        <v>161</v>
      </c>
      <c r="B166" s="92" t="s">
        <v>113</v>
      </c>
      <c r="C166" s="92" t="s">
        <v>102</v>
      </c>
      <c r="D166" s="92" t="s">
        <v>103</v>
      </c>
      <c r="E166" s="92">
        <v>21567.404409700001</v>
      </c>
      <c r="F166" s="92">
        <v>283.32932550399897</v>
      </c>
      <c r="G166" s="92">
        <v>1576.0240964100001</v>
      </c>
      <c r="H166" s="92">
        <v>65.397555240700001</v>
      </c>
      <c r="I166" s="92">
        <v>7205.0348996700004</v>
      </c>
      <c r="J166" s="92">
        <v>9129.7858768200003</v>
      </c>
      <c r="K166" s="101">
        <f>FilteredProperties[[#This Row],[Deciduous Forest Acreage]]/FilteredProperties[[#This Row],[Forestland Acreage]]</f>
        <v>3.1033512650428724E-2</v>
      </c>
      <c r="L166" s="101">
        <f>FilteredProperties[[#This Row],[Evergreen Forest Acreage]]/FilteredProperties[[#This Row],[Forestland Acreage]]</f>
        <v>0.17262443146793119</v>
      </c>
      <c r="M166" s="101">
        <f>FilteredProperties[[#This Row],[Mixed Forest Acreage]]/FilteredProperties[[#This Row],[Forestland Acreage]]</f>
        <v>7.1630984694548662E-3</v>
      </c>
      <c r="N166" s="101">
        <f>FilteredProperties[[#This Row],[Woody Wetlands Acreage]]/FilteredProperties[[#This Row],[Forestland Acreage]]</f>
        <v>0.78917895741269994</v>
      </c>
      <c r="O166" s="92">
        <v>40.640181352299898</v>
      </c>
      <c r="P166" s="92">
        <v>404.27303459099898</v>
      </c>
      <c r="Q166" s="92">
        <v>27.208499776499899</v>
      </c>
      <c r="R166" s="92">
        <v>938.76771146800002</v>
      </c>
      <c r="S166" s="92">
        <f>SUM(FilteredProperties[[#This Row],[Deciduous Forest Harvested Acreage]:[Woody Wetlands Harvested Acreage]])</f>
        <v>1410.8894271877989</v>
      </c>
      <c r="T166" s="101">
        <f>FilteredProperties[[#This Row],[Harvested Forestland Acreage]]/FilteredProperties[[#This Row],[Forestland Acreage]]</f>
        <v>0.15453696792275992</v>
      </c>
    </row>
    <row r="167" spans="1:20" ht="16" x14ac:dyDescent="0.2">
      <c r="A167" s="92">
        <v>162</v>
      </c>
      <c r="B167" s="92" t="s">
        <v>129</v>
      </c>
      <c r="C167" s="92" t="s">
        <v>102</v>
      </c>
      <c r="D167" s="92" t="s">
        <v>103</v>
      </c>
      <c r="E167" s="92">
        <v>18209.750814300001</v>
      </c>
      <c r="F167" s="92">
        <v>182.708230579</v>
      </c>
      <c r="G167" s="92">
        <v>2731.2611490200002</v>
      </c>
      <c r="H167" s="92">
        <v>70.913583877500002</v>
      </c>
      <c r="I167" s="92">
        <v>4471.09719597</v>
      </c>
      <c r="J167" s="92">
        <v>7455.9801594500004</v>
      </c>
      <c r="K167" s="101">
        <f>FilteredProperties[[#This Row],[Deciduous Forest Acreage]]/FilteredProperties[[#This Row],[Forestland Acreage]]</f>
        <v>2.4504924459519711E-2</v>
      </c>
      <c r="L167" s="101">
        <f>FilteredProperties[[#This Row],[Evergreen Forest Acreage]]/FilteredProperties[[#This Row],[Forestland Acreage]]</f>
        <v>0.36631818897188095</v>
      </c>
      <c r="M167" s="101">
        <f>FilteredProperties[[#This Row],[Mixed Forest Acreage]]/FilteredProperties[[#This Row],[Forestland Acreage]]</f>
        <v>9.5109673525111734E-3</v>
      </c>
      <c r="N167" s="101">
        <f>FilteredProperties[[#This Row],[Woody Wetlands Acreage]]/FilteredProperties[[#This Row],[Forestland Acreage]]</f>
        <v>0.59966591921561874</v>
      </c>
      <c r="O167" s="92">
        <v>46.248190444800002</v>
      </c>
      <c r="P167" s="92">
        <v>1062.28738739</v>
      </c>
      <c r="Q167" s="92">
        <v>22.825707142300001</v>
      </c>
      <c r="R167" s="92">
        <v>1047.32078367999</v>
      </c>
      <c r="S167" s="92">
        <f>SUM(FilteredProperties[[#This Row],[Deciduous Forest Harvested Acreage]:[Woody Wetlands Harvested Acreage]])</f>
        <v>2178.68206865709</v>
      </c>
      <c r="T167" s="101">
        <f>FilteredProperties[[#This Row],[Harvested Forestland Acreage]]/FilteredProperties[[#This Row],[Forestland Acreage]]</f>
        <v>0.29220599063635427</v>
      </c>
    </row>
    <row r="168" spans="1:20" ht="16" x14ac:dyDescent="0.2">
      <c r="A168" s="92">
        <v>163</v>
      </c>
      <c r="B168" s="92" t="s">
        <v>94</v>
      </c>
      <c r="C168" s="92" t="s">
        <v>95</v>
      </c>
      <c r="D168" s="92" t="s">
        <v>139</v>
      </c>
      <c r="E168" s="92">
        <v>5725.5210729999899</v>
      </c>
      <c r="F168" s="92">
        <v>11.3421370093</v>
      </c>
      <c r="G168" s="92">
        <v>3807.95301741</v>
      </c>
      <c r="H168" s="92">
        <v>51.847262704400002</v>
      </c>
      <c r="I168" s="92">
        <v>740.66618441399896</v>
      </c>
      <c r="J168" s="92">
        <v>4611.8086015400004</v>
      </c>
      <c r="K168" s="101">
        <f>FilteredProperties[[#This Row],[Deciduous Forest Acreage]]/FilteredProperties[[#This Row],[Forestland Acreage]]</f>
        <v>2.4593685448074691E-3</v>
      </c>
      <c r="L168" s="101">
        <f>FilteredProperties[[#This Row],[Evergreen Forest Acreage]]/FilteredProperties[[#This Row],[Forestland Acreage]]</f>
        <v>0.82569623902831257</v>
      </c>
      <c r="M168" s="101">
        <f>FilteredProperties[[#This Row],[Mixed Forest Acreage]]/FilteredProperties[[#This Row],[Forestland Acreage]]</f>
        <v>1.1242284141429217E-2</v>
      </c>
      <c r="N168" s="101">
        <f>FilteredProperties[[#This Row],[Woody Wetlands Acreage]]/FilteredProperties[[#This Row],[Forestland Acreage]]</f>
        <v>0.16060210828495172</v>
      </c>
      <c r="O168" s="92">
        <v>10.2826103396</v>
      </c>
      <c r="P168" s="92">
        <v>2058.4229095699902</v>
      </c>
      <c r="Q168" s="92">
        <v>46.892652269000003</v>
      </c>
      <c r="R168" s="92">
        <v>239.379689299999</v>
      </c>
      <c r="S168" s="92">
        <f>SUM(FilteredProperties[[#This Row],[Deciduous Forest Harvested Acreage]:[Woody Wetlands Harvested Acreage]])</f>
        <v>2354.9778614785891</v>
      </c>
      <c r="T168" s="101">
        <f>FilteredProperties[[#This Row],[Harvested Forestland Acreage]]/FilteredProperties[[#This Row],[Forestland Acreage]]</f>
        <v>0.51064084938221466</v>
      </c>
    </row>
    <row r="169" spans="1:20" ht="16" x14ac:dyDescent="0.2">
      <c r="A169" s="92">
        <v>164</v>
      </c>
      <c r="B169" s="92" t="s">
        <v>114</v>
      </c>
      <c r="C169" s="92" t="s">
        <v>114</v>
      </c>
      <c r="D169" s="92" t="s">
        <v>114</v>
      </c>
      <c r="E169" s="92">
        <v>6497.8917327099898</v>
      </c>
      <c r="F169" s="92">
        <v>15.790033875700001</v>
      </c>
      <c r="G169" s="92">
        <v>2802.2624554600002</v>
      </c>
      <c r="H169" s="92">
        <v>57.2228425071999</v>
      </c>
      <c r="I169" s="92">
        <v>1641.8521875399899</v>
      </c>
      <c r="J169" s="92">
        <v>4517.1275193800002</v>
      </c>
      <c r="K169" s="101">
        <f>FilteredProperties[[#This Row],[Deciduous Forest Acreage]]/FilteredProperties[[#This Row],[Forestland Acreage]]</f>
        <v>3.4955917910121934E-3</v>
      </c>
      <c r="L169" s="101">
        <f>FilteredProperties[[#This Row],[Evergreen Forest Acreage]]/FilteredProperties[[#This Row],[Forestland Acreage]]</f>
        <v>0.62036381382578853</v>
      </c>
      <c r="M169" s="101">
        <f>FilteredProperties[[#This Row],[Mixed Forest Acreage]]/FilteredProperties[[#This Row],[Forestland Acreage]]</f>
        <v>1.2667971462327466E-2</v>
      </c>
      <c r="N169" s="101">
        <f>FilteredProperties[[#This Row],[Woody Wetlands Acreage]]/FilteredProperties[[#This Row],[Forestland Acreage]]</f>
        <v>0.36347262292151161</v>
      </c>
      <c r="O169" s="92">
        <v>0.43811152480499999</v>
      </c>
      <c r="P169" s="92">
        <v>83.384731360700002</v>
      </c>
      <c r="Q169" s="92">
        <v>0.64092471351500002</v>
      </c>
      <c r="R169" s="92">
        <v>30.6737705892</v>
      </c>
      <c r="S169" s="92">
        <f>SUM(FilteredProperties[[#This Row],[Deciduous Forest Harvested Acreage]:[Woody Wetlands Harvested Acreage]])</f>
        <v>115.13753818822001</v>
      </c>
      <c r="T169" s="101">
        <f>FilteredProperties[[#This Row],[Harvested Forestland Acreage]]/FilteredProperties[[#This Row],[Forestland Acreage]]</f>
        <v>2.5489105121394327E-2</v>
      </c>
    </row>
    <row r="170" spans="1:20" ht="16" x14ac:dyDescent="0.2">
      <c r="A170" s="92">
        <v>165</v>
      </c>
      <c r="B170" s="92" t="s">
        <v>127</v>
      </c>
      <c r="C170" s="92" t="s">
        <v>127</v>
      </c>
      <c r="D170" s="92" t="s">
        <v>126</v>
      </c>
      <c r="E170" s="92">
        <v>6112.2945309999895</v>
      </c>
      <c r="F170" s="92">
        <v>3.6828516838900001</v>
      </c>
      <c r="G170" s="92">
        <v>77.548000594000001</v>
      </c>
      <c r="H170" s="92">
        <v>0.33529627696699998</v>
      </c>
      <c r="I170" s="92">
        <v>5786.0552931700004</v>
      </c>
      <c r="J170" s="92">
        <v>5867.6214417199899</v>
      </c>
      <c r="K170" s="101">
        <f>FilteredProperties[[#This Row],[Deciduous Forest Acreage]]/FilteredProperties[[#This Row],[Forestland Acreage]]</f>
        <v>6.2765666130131892E-4</v>
      </c>
      <c r="L170" s="101">
        <f>FilteredProperties[[#This Row],[Evergreen Forest Acreage]]/FilteredProperties[[#This Row],[Forestland Acreage]]</f>
        <v>1.3216258302319546E-2</v>
      </c>
      <c r="M170" s="101">
        <f>FilteredProperties[[#This Row],[Mixed Forest Acreage]]/FilteredProperties[[#This Row],[Forestland Acreage]]</f>
        <v>5.71434746255058E-5</v>
      </c>
      <c r="N170" s="101">
        <f>FilteredProperties[[#This Row],[Woody Wetlands Acreage]]/FilteredProperties[[#This Row],[Forestland Acreage]]</f>
        <v>0.98609894156258315</v>
      </c>
      <c r="O170" s="92">
        <v>0</v>
      </c>
      <c r="P170" s="92">
        <v>5.7750296352100001</v>
      </c>
      <c r="Q170" s="92">
        <v>0.22624124872699999</v>
      </c>
      <c r="R170" s="92">
        <v>2.8256497435500001</v>
      </c>
      <c r="S170" s="92">
        <f>SUM(FilteredProperties[[#This Row],[Deciduous Forest Harvested Acreage]:[Woody Wetlands Harvested Acreage]])</f>
        <v>8.8269206274870005</v>
      </c>
      <c r="T170" s="101">
        <f>FilteredProperties[[#This Row],[Harvested Forestland Acreage]]/FilteredProperties[[#This Row],[Forestland Acreage]]</f>
        <v>1.5043439177459179E-3</v>
      </c>
    </row>
    <row r="171" spans="1:20" ht="16" x14ac:dyDescent="0.2">
      <c r="A171" s="92">
        <v>166</v>
      </c>
      <c r="B171" s="92" t="s">
        <v>94</v>
      </c>
      <c r="C171" s="92" t="s">
        <v>95</v>
      </c>
      <c r="D171" s="92" t="s">
        <v>139</v>
      </c>
      <c r="E171" s="92">
        <v>5390.7457216700004</v>
      </c>
      <c r="F171" s="92">
        <v>0.22239484331199999</v>
      </c>
      <c r="G171" s="92">
        <v>1644.80156125999</v>
      </c>
      <c r="H171" s="92">
        <v>3.1135278065100001</v>
      </c>
      <c r="I171" s="92">
        <v>2984.5400454700002</v>
      </c>
      <c r="J171" s="92">
        <v>4632.6775293800001</v>
      </c>
      <c r="K171" s="101">
        <f>FilteredProperties[[#This Row],[Deciduous Forest Acreage]]/FilteredProperties[[#This Row],[Forestland Acreage]]</f>
        <v>4.8005681790194341E-5</v>
      </c>
      <c r="L171" s="101">
        <f>FilteredProperties[[#This Row],[Evergreen Forest Acreage]]/FilteredProperties[[#This Row],[Forestland Acreage]]</f>
        <v>0.35504339570989241</v>
      </c>
      <c r="M171" s="101">
        <f>FilteredProperties[[#This Row],[Mixed Forest Acreage]]/FilteredProperties[[#This Row],[Forestland Acreage]]</f>
        <v>6.7207954509337269E-4</v>
      </c>
      <c r="N171" s="101">
        <f>FilteredProperties[[#This Row],[Woody Wetlands Acreage]]/FilteredProperties[[#This Row],[Forestland Acreage]]</f>
        <v>0.64423651906318347</v>
      </c>
      <c r="O171" s="92">
        <v>0</v>
      </c>
      <c r="P171" s="92">
        <v>615.25281059600002</v>
      </c>
      <c r="Q171" s="92">
        <v>0.90960981347600001</v>
      </c>
      <c r="R171" s="92">
        <v>613.69548539899904</v>
      </c>
      <c r="S171" s="92">
        <f>SUM(FilteredProperties[[#This Row],[Deciduous Forest Harvested Acreage]:[Woody Wetlands Harvested Acreage]])</f>
        <v>1229.8579058084752</v>
      </c>
      <c r="T171" s="101">
        <f>FilteredProperties[[#This Row],[Harvested Forestland Acreage]]/FilteredProperties[[#This Row],[Forestland Acreage]]</f>
        <v>0.26547453346554628</v>
      </c>
    </row>
    <row r="172" spans="1:20" ht="16" x14ac:dyDescent="0.2">
      <c r="A172" s="92">
        <v>167</v>
      </c>
      <c r="B172" s="92" t="s">
        <v>122</v>
      </c>
      <c r="C172" s="92" t="s">
        <v>102</v>
      </c>
      <c r="D172" s="92" t="s">
        <v>103</v>
      </c>
      <c r="E172" s="92">
        <v>6685.8996999299898</v>
      </c>
      <c r="F172" s="92">
        <v>1.96375840377</v>
      </c>
      <c r="G172" s="92">
        <v>508.05611538800002</v>
      </c>
      <c r="H172" s="92">
        <v>7.6904846504600002</v>
      </c>
      <c r="I172" s="92">
        <v>5882.2016309500004</v>
      </c>
      <c r="J172" s="92">
        <v>6399.9119893899897</v>
      </c>
      <c r="K172" s="101">
        <f>FilteredProperties[[#This Row],[Deciduous Forest Acreage]]/FilteredProperties[[#This Row],[Forestland Acreage]]</f>
        <v>3.0684147016796345E-4</v>
      </c>
      <c r="L172" s="101">
        <f>FilteredProperties[[#This Row],[Evergreen Forest Acreage]]/FilteredProperties[[#This Row],[Forestland Acreage]]</f>
        <v>7.9384859702801264E-2</v>
      </c>
      <c r="M172" s="101">
        <f>FilteredProperties[[#This Row],[Mixed Forest Acreage]]/FilteredProperties[[#This Row],[Forestland Acreage]]</f>
        <v>1.2016547513793267E-3</v>
      </c>
      <c r="N172" s="101">
        <f>FilteredProperties[[#This Row],[Woody Wetlands Acreage]]/FilteredProperties[[#This Row],[Forestland Acreage]]</f>
        <v>0.91910664407600162</v>
      </c>
      <c r="O172" s="92">
        <v>0</v>
      </c>
      <c r="P172" s="92">
        <v>155.587275277</v>
      </c>
      <c r="Q172" s="92">
        <v>0.463538640901</v>
      </c>
      <c r="R172" s="92">
        <v>289.39659196100001</v>
      </c>
      <c r="S172" s="92">
        <f>SUM(FilteredProperties[[#This Row],[Deciduous Forest Harvested Acreage]:[Woody Wetlands Harvested Acreage]])</f>
        <v>445.44740587890101</v>
      </c>
      <c r="T172" s="101">
        <f>FilteredProperties[[#This Row],[Harvested Forestland Acreage]]/FilteredProperties[[#This Row],[Forestland Acreage]]</f>
        <v>6.960211431303745E-2</v>
      </c>
    </row>
    <row r="173" spans="1:20" ht="16" x14ac:dyDescent="0.2">
      <c r="A173" s="92">
        <v>168</v>
      </c>
      <c r="B173" s="92" t="s">
        <v>94</v>
      </c>
      <c r="C173" s="92" t="s">
        <v>95</v>
      </c>
      <c r="D173" s="92" t="s">
        <v>139</v>
      </c>
      <c r="E173" s="92">
        <v>8225.4434405899901</v>
      </c>
      <c r="F173" s="92">
        <v>204.96526580700001</v>
      </c>
      <c r="G173" s="92">
        <v>4332.9055157000003</v>
      </c>
      <c r="H173" s="92">
        <v>455.85736695999901</v>
      </c>
      <c r="I173" s="92">
        <v>1783.58140344</v>
      </c>
      <c r="J173" s="92">
        <v>6777.3095519099898</v>
      </c>
      <c r="K173" s="101">
        <f>FilteredProperties[[#This Row],[Deciduous Forest Acreage]]/FilteredProperties[[#This Row],[Forestland Acreage]]</f>
        <v>3.0242866175300559E-2</v>
      </c>
      <c r="L173" s="101">
        <f>FilteredProperties[[#This Row],[Evergreen Forest Acreage]]/FilteredProperties[[#This Row],[Forestland Acreage]]</f>
        <v>0.6393253078544856</v>
      </c>
      <c r="M173" s="101">
        <f>FilteredProperties[[#This Row],[Mixed Forest Acreage]]/FilteredProperties[[#This Row],[Forestland Acreage]]</f>
        <v>6.7262290953130327E-2</v>
      </c>
      <c r="N173" s="101">
        <f>FilteredProperties[[#This Row],[Woody Wetlands Acreage]]/FilteredProperties[[#This Row],[Forestland Acreage]]</f>
        <v>0.26316953501664225</v>
      </c>
      <c r="O173" s="92">
        <v>42.4486923985</v>
      </c>
      <c r="P173" s="92">
        <v>2094.9001291599898</v>
      </c>
      <c r="Q173" s="92">
        <v>127.34430237700001</v>
      </c>
      <c r="R173" s="92">
        <v>197.07821544500001</v>
      </c>
      <c r="S173" s="92">
        <f>SUM(FilteredProperties[[#This Row],[Deciduous Forest Harvested Acreage]:[Woody Wetlands Harvested Acreage]])</f>
        <v>2461.7713393804897</v>
      </c>
      <c r="T173" s="101">
        <f>FilteredProperties[[#This Row],[Harvested Forestland Acreage]]/FilteredProperties[[#This Row],[Forestland Acreage]]</f>
        <v>0.36323725816636343</v>
      </c>
    </row>
    <row r="174" spans="1:20" ht="16" x14ac:dyDescent="0.2">
      <c r="A174" s="92">
        <v>169</v>
      </c>
      <c r="B174" s="92" t="s">
        <v>112</v>
      </c>
      <c r="C174" s="92" t="s">
        <v>102</v>
      </c>
      <c r="D174" s="92" t="s">
        <v>103</v>
      </c>
      <c r="E174" s="92">
        <v>7008.9586365599898</v>
      </c>
      <c r="F174" s="92">
        <v>0</v>
      </c>
      <c r="G174" s="92">
        <v>4117.2788229500002</v>
      </c>
      <c r="H174" s="92">
        <v>1.55676390327</v>
      </c>
      <c r="I174" s="92">
        <v>1927.24809927</v>
      </c>
      <c r="J174" s="92">
        <v>6046.0836861199896</v>
      </c>
      <c r="K174" s="101">
        <f>FilteredProperties[[#This Row],[Deciduous Forest Acreage]]/FilteredProperties[[#This Row],[Forestland Acreage]]</f>
        <v>0</v>
      </c>
      <c r="L174" s="101">
        <f>FilteredProperties[[#This Row],[Evergreen Forest Acreage]]/FilteredProperties[[#This Row],[Forestland Acreage]]</f>
        <v>0.68098277111215777</v>
      </c>
      <c r="M174" s="101">
        <f>FilteredProperties[[#This Row],[Mixed Forest Acreage]]/FilteredProperties[[#This Row],[Forestland Acreage]]</f>
        <v>2.5748302274476736E-4</v>
      </c>
      <c r="N174" s="101">
        <f>FilteredProperties[[#This Row],[Woody Wetlands Acreage]]/FilteredProperties[[#This Row],[Forestland Acreage]]</f>
        <v>0.31875974586564004</v>
      </c>
      <c r="O174" s="92">
        <v>0</v>
      </c>
      <c r="P174" s="92">
        <v>592.51717076399905</v>
      </c>
      <c r="Q174" s="92">
        <v>0</v>
      </c>
      <c r="R174" s="92">
        <v>432.727869349</v>
      </c>
      <c r="S174" s="92">
        <f>SUM(FilteredProperties[[#This Row],[Deciduous Forest Harvested Acreage]:[Woody Wetlands Harvested Acreage]])</f>
        <v>1025.245040112999</v>
      </c>
      <c r="T174" s="101">
        <f>FilteredProperties[[#This Row],[Harvested Forestland Acreage]]/FilteredProperties[[#This Row],[Forestland Acreage]]</f>
        <v>0.16957175807318989</v>
      </c>
    </row>
    <row r="175" spans="1:20" x14ac:dyDescent="0.2">
      <c r="A175" s="92">
        <v>170</v>
      </c>
      <c r="B175" s="92"/>
      <c r="C175" s="92"/>
      <c r="D175" s="92"/>
      <c r="E175" s="92">
        <v>7486.6087581299898</v>
      </c>
      <c r="F175" s="92">
        <v>0</v>
      </c>
      <c r="G175" s="92">
        <v>3473.0269622999899</v>
      </c>
      <c r="H175" s="92">
        <v>0</v>
      </c>
      <c r="I175" s="92">
        <v>2723.05199721999</v>
      </c>
      <c r="J175" s="92">
        <v>6196.0789595200004</v>
      </c>
      <c r="K175" s="101">
        <f>FilteredProperties[[#This Row],[Deciduous Forest Acreage]]/FilteredProperties[[#This Row],[Forestland Acreage]]</f>
        <v>0</v>
      </c>
      <c r="L175" s="101">
        <f>FilteredProperties[[#This Row],[Evergreen Forest Acreage]]/FilteredProperties[[#This Row],[Forestland Acreage]]</f>
        <v>0.56052012651708349</v>
      </c>
      <c r="M175" s="101">
        <f>FilteredProperties[[#This Row],[Mixed Forest Acreage]]/FilteredProperties[[#This Row],[Forestland Acreage]]</f>
        <v>0</v>
      </c>
      <c r="N175" s="101">
        <f>FilteredProperties[[#This Row],[Woody Wetlands Acreage]]/FilteredProperties[[#This Row],[Forestland Acreage]]</f>
        <v>0.43947987348291317</v>
      </c>
      <c r="O175" s="92">
        <v>0</v>
      </c>
      <c r="P175" s="92">
        <v>708.67694094700005</v>
      </c>
      <c r="Q175" s="92">
        <v>0</v>
      </c>
      <c r="R175" s="92">
        <v>165.051496592999</v>
      </c>
      <c r="S175" s="92">
        <f>SUM(FilteredProperties[[#This Row],[Deciduous Forest Harvested Acreage]:[Woody Wetlands Harvested Acreage]])</f>
        <v>873.72843753999905</v>
      </c>
      <c r="T175" s="101">
        <f>FilteredProperties[[#This Row],[Harvested Forestland Acreage]]/FilteredProperties[[#This Row],[Forestland Acreage]]</f>
        <v>0.14101312188695628</v>
      </c>
    </row>
    <row r="176" spans="1:20" ht="16" x14ac:dyDescent="0.2">
      <c r="A176" s="92">
        <v>171</v>
      </c>
      <c r="B176" s="92" t="s">
        <v>94</v>
      </c>
      <c r="C176" s="92" t="s">
        <v>95</v>
      </c>
      <c r="D176" s="92" t="s">
        <v>139</v>
      </c>
      <c r="E176" s="92">
        <v>6755.7833228299896</v>
      </c>
      <c r="F176" s="92">
        <v>0</v>
      </c>
      <c r="G176" s="92">
        <v>3061.48976915</v>
      </c>
      <c r="H176" s="92">
        <v>0.66718452995800004</v>
      </c>
      <c r="I176" s="92">
        <v>3309.9296941500002</v>
      </c>
      <c r="J176" s="92">
        <v>6372.0866478300004</v>
      </c>
      <c r="K176" s="101">
        <f>FilteredProperties[[#This Row],[Deciduous Forest Acreage]]/FilteredProperties[[#This Row],[Forestland Acreage]]</f>
        <v>0</v>
      </c>
      <c r="L176" s="101">
        <f>FilteredProperties[[#This Row],[Evergreen Forest Acreage]]/FilteredProperties[[#This Row],[Forestland Acreage]]</f>
        <v>0.4804532546952392</v>
      </c>
      <c r="M176" s="101">
        <f>FilteredProperties[[#This Row],[Mixed Forest Acreage]]/FilteredProperties[[#This Row],[Forestland Acreage]]</f>
        <v>1.0470424632176152E-4</v>
      </c>
      <c r="N176" s="101">
        <f>FilteredProperties[[#This Row],[Woody Wetlands Acreage]]/FilteredProperties[[#This Row],[Forestland Acreage]]</f>
        <v>0.51944204105843239</v>
      </c>
      <c r="O176" s="92">
        <v>0</v>
      </c>
      <c r="P176" s="92">
        <v>1456.77758807999</v>
      </c>
      <c r="Q176" s="92">
        <v>6.1389615135799998E-2</v>
      </c>
      <c r="R176" s="92">
        <v>316.44759284299897</v>
      </c>
      <c r="S176" s="92">
        <f>SUM(FilteredProperties[[#This Row],[Deciduous Forest Harvested Acreage]:[Woody Wetlands Harvested Acreage]])</f>
        <v>1773.2865705381248</v>
      </c>
      <c r="T176" s="101">
        <f>FilteredProperties[[#This Row],[Harvested Forestland Acreage]]/FilteredProperties[[#This Row],[Forestland Acreage]]</f>
        <v>0.27828977673145949</v>
      </c>
    </row>
    <row r="177" spans="1:20" ht="16" x14ac:dyDescent="0.2">
      <c r="A177" s="92">
        <v>172</v>
      </c>
      <c r="B177" s="92" t="s">
        <v>110</v>
      </c>
      <c r="C177" s="92" t="s">
        <v>102</v>
      </c>
      <c r="D177" s="92" t="s">
        <v>103</v>
      </c>
      <c r="E177" s="92">
        <v>14151.6744256</v>
      </c>
      <c r="F177" s="92">
        <v>0</v>
      </c>
      <c r="G177" s="92">
        <v>6177.3984946600003</v>
      </c>
      <c r="H177" s="92">
        <v>0</v>
      </c>
      <c r="I177" s="92">
        <v>6971.4073572699899</v>
      </c>
      <c r="J177" s="92">
        <v>13148.805851900001</v>
      </c>
      <c r="K177" s="101">
        <f>FilteredProperties[[#This Row],[Deciduous Forest Acreage]]/FilteredProperties[[#This Row],[Forestland Acreage]]</f>
        <v>0</v>
      </c>
      <c r="L177" s="101">
        <f>FilteredProperties[[#This Row],[Evergreen Forest Acreage]]/FilteredProperties[[#This Row],[Forestland Acreage]]</f>
        <v>0.46980680711529155</v>
      </c>
      <c r="M177" s="101">
        <f>FilteredProperties[[#This Row],[Mixed Forest Acreage]]/FilteredProperties[[#This Row],[Forestland Acreage]]</f>
        <v>0</v>
      </c>
      <c r="N177" s="101">
        <f>FilteredProperties[[#This Row],[Woody Wetlands Acreage]]/FilteredProperties[[#This Row],[Forestland Acreage]]</f>
        <v>0.5301931928869893</v>
      </c>
      <c r="O177" s="92">
        <v>0</v>
      </c>
      <c r="P177" s="92">
        <v>876.14592059200004</v>
      </c>
      <c r="Q177" s="92">
        <v>0</v>
      </c>
      <c r="R177" s="92">
        <v>428.91386410199902</v>
      </c>
      <c r="S177" s="92">
        <f>SUM(FilteredProperties[[#This Row],[Deciduous Forest Harvested Acreage]:[Woody Wetlands Harvested Acreage]])</f>
        <v>1305.0597846939991</v>
      </c>
      <c r="T177" s="101">
        <f>FilteredProperties[[#This Row],[Harvested Forestland Acreage]]/FilteredProperties[[#This Row],[Forestland Acreage]]</f>
        <v>9.9253103239441184E-2</v>
      </c>
    </row>
    <row r="178" spans="1:20" ht="16" x14ac:dyDescent="0.2">
      <c r="A178" s="92">
        <v>173</v>
      </c>
      <c r="B178" s="92" t="s">
        <v>127</v>
      </c>
      <c r="C178" s="92" t="s">
        <v>127</v>
      </c>
      <c r="D178" s="92" t="s">
        <v>103</v>
      </c>
      <c r="E178" s="92">
        <v>41455.162920299903</v>
      </c>
      <c r="F178" s="92">
        <v>1.11197421661</v>
      </c>
      <c r="G178" s="92">
        <v>10460.0244378999</v>
      </c>
      <c r="H178" s="92">
        <v>2.5871884437100001</v>
      </c>
      <c r="I178" s="92">
        <v>27806.370610199901</v>
      </c>
      <c r="J178" s="92">
        <v>38270.094210800002</v>
      </c>
      <c r="K178" s="101">
        <f>FilteredProperties[[#This Row],[Deciduous Forest Acreage]]/FilteredProperties[[#This Row],[Forestland Acreage]]</f>
        <v>2.9055957126340063E-5</v>
      </c>
      <c r="L178" s="101">
        <f>FilteredProperties[[#This Row],[Evergreen Forest Acreage]]/FilteredProperties[[#This Row],[Forestland Acreage]]</f>
        <v>0.2733211049934659</v>
      </c>
      <c r="M178" s="101">
        <f>FilteredProperties[[#This Row],[Mixed Forest Acreage]]/FilteredProperties[[#This Row],[Forestland Acreage]]</f>
        <v>6.7603398869603074E-5</v>
      </c>
      <c r="N178" s="101">
        <f>FilteredProperties[[#This Row],[Woody Wetlands Acreage]]/FilteredProperties[[#This Row],[Forestland Acreage]]</f>
        <v>0.72658223564949609</v>
      </c>
      <c r="O178" s="92">
        <v>0.49985307916999999</v>
      </c>
      <c r="P178" s="92">
        <v>2488.3058902799899</v>
      </c>
      <c r="Q178" s="92">
        <v>0</v>
      </c>
      <c r="R178" s="92">
        <v>812.66116464399897</v>
      </c>
      <c r="S178" s="92">
        <f>SUM(FilteredProperties[[#This Row],[Deciduous Forest Harvested Acreage]:[Woody Wetlands Harvested Acreage]])</f>
        <v>3301.466908003159</v>
      </c>
      <c r="T178" s="101">
        <f>FilteredProperties[[#This Row],[Harvested Forestland Acreage]]/FilteredProperties[[#This Row],[Forestland Acreage]]</f>
        <v>8.6267540649833815E-2</v>
      </c>
    </row>
    <row r="179" spans="1:20" ht="16" x14ac:dyDescent="0.2">
      <c r="A179" s="92">
        <v>174</v>
      </c>
      <c r="B179" s="92" t="s">
        <v>94</v>
      </c>
      <c r="C179" s="92" t="s">
        <v>95</v>
      </c>
      <c r="D179" s="92" t="s">
        <v>139</v>
      </c>
      <c r="E179" s="92">
        <v>7149.4096560799899</v>
      </c>
      <c r="F179" s="92">
        <v>4.0031071798299998</v>
      </c>
      <c r="G179" s="92">
        <v>2530.6671753700002</v>
      </c>
      <c r="H179" s="92">
        <v>1.11197421661</v>
      </c>
      <c r="I179" s="92">
        <v>3393.4591686899898</v>
      </c>
      <c r="J179" s="92">
        <v>5929.2414254599898</v>
      </c>
      <c r="K179" s="101">
        <f>FilteredProperties[[#This Row],[Deciduous Forest Acreage]]/FilteredProperties[[#This Row],[Forestland Acreage]]</f>
        <v>6.7514659845705968E-4</v>
      </c>
      <c r="L179" s="101">
        <f>FilteredProperties[[#This Row],[Evergreen Forest Acreage]]/FilteredProperties[[#This Row],[Forestland Acreage]]</f>
        <v>0.42681128896242765</v>
      </c>
      <c r="M179" s="101">
        <f>FilteredProperties[[#This Row],[Mixed Forest Acreage]]/FilteredProperties[[#This Row],[Forestland Acreage]]</f>
        <v>1.8754072179203482E-4</v>
      </c>
      <c r="N179" s="101">
        <f>FilteredProperties[[#This Row],[Woody Wetlands Acreage]]/FilteredProperties[[#This Row],[Forestland Acreage]]</f>
        <v>0.57232602371672292</v>
      </c>
      <c r="O179" s="92">
        <v>0</v>
      </c>
      <c r="P179" s="92">
        <v>379.74225507099902</v>
      </c>
      <c r="Q179" s="92">
        <v>0</v>
      </c>
      <c r="R179" s="92">
        <v>174.797444743</v>
      </c>
      <c r="S179" s="92">
        <f>SUM(FilteredProperties[[#This Row],[Deciduous Forest Harvested Acreage]:[Woody Wetlands Harvested Acreage]])</f>
        <v>554.53969981399905</v>
      </c>
      <c r="T179" s="101">
        <f>FilteredProperties[[#This Row],[Harvested Forestland Acreage]]/FilteredProperties[[#This Row],[Forestland Acreage]]</f>
        <v>9.3526247292414461E-2</v>
      </c>
    </row>
    <row r="180" spans="1:20" ht="16" x14ac:dyDescent="0.2">
      <c r="A180" s="92">
        <v>175</v>
      </c>
      <c r="B180" s="92" t="s">
        <v>100</v>
      </c>
      <c r="C180" s="92" t="s">
        <v>95</v>
      </c>
      <c r="D180" s="92" t="s">
        <v>139</v>
      </c>
      <c r="E180" s="92">
        <v>5557.0085183199899</v>
      </c>
      <c r="F180" s="92">
        <v>66.757712524799899</v>
      </c>
      <c r="G180" s="92">
        <v>2648.6528156300001</v>
      </c>
      <c r="H180" s="92">
        <v>106.693091930999</v>
      </c>
      <c r="I180" s="92">
        <v>451.30222992199901</v>
      </c>
      <c r="J180" s="92">
        <v>3273.40585000999</v>
      </c>
      <c r="K180" s="101">
        <f>FilteredProperties[[#This Row],[Deciduous Forest Acreage]]/FilteredProperties[[#This Row],[Forestland Acreage]]</f>
        <v>2.0393961391801191E-2</v>
      </c>
      <c r="L180" s="101">
        <f>FilteredProperties[[#This Row],[Evergreen Forest Acreage]]/FilteredProperties[[#This Row],[Forestland Acreage]]</f>
        <v>0.80914281240803576</v>
      </c>
      <c r="M180" s="101">
        <f>FilteredProperties[[#This Row],[Mixed Forest Acreage]]/FilteredProperties[[#This Row],[Forestland Acreage]]</f>
        <v>3.259390885816172E-2</v>
      </c>
      <c r="N180" s="101">
        <f>FilteredProperties[[#This Row],[Woody Wetlands Acreage]]/FilteredProperties[[#This Row],[Forestland Acreage]]</f>
        <v>0.13786931734133173</v>
      </c>
      <c r="O180" s="92">
        <v>11.0710883653</v>
      </c>
      <c r="P180" s="92">
        <v>840.29528124099897</v>
      </c>
      <c r="Q180" s="92">
        <v>15.616793380700001</v>
      </c>
      <c r="R180" s="92">
        <v>39.482949372199897</v>
      </c>
      <c r="S180" s="92">
        <f>SUM(FilteredProperties[[#This Row],[Deciduous Forest Harvested Acreage]:[Woody Wetlands Harvested Acreage]])</f>
        <v>906.46611235919886</v>
      </c>
      <c r="T180" s="101">
        <f>FilteredProperties[[#This Row],[Harvested Forestland Acreage]]/FilteredProperties[[#This Row],[Forestland Acreage]]</f>
        <v>0.27691833945871164</v>
      </c>
    </row>
    <row r="181" spans="1:20" ht="16" x14ac:dyDescent="0.2">
      <c r="A181" s="92">
        <v>176</v>
      </c>
      <c r="B181" s="92" t="s">
        <v>94</v>
      </c>
      <c r="C181" s="92" t="s">
        <v>95</v>
      </c>
      <c r="D181" s="92" t="s">
        <v>139</v>
      </c>
      <c r="E181" s="92">
        <v>12625.630830100001</v>
      </c>
      <c r="F181" s="92">
        <v>1.11197421657</v>
      </c>
      <c r="G181" s="92">
        <v>7460.2785335999897</v>
      </c>
      <c r="H181" s="92">
        <v>8.2286092029799995</v>
      </c>
      <c r="I181" s="92">
        <v>3652.7912253099898</v>
      </c>
      <c r="J181" s="92">
        <v>11122.4103422999</v>
      </c>
      <c r="K181" s="101">
        <f>FilteredProperties[[#This Row],[Deciduous Forest Acreage]]/FilteredProperties[[#This Row],[Forestland Acreage]]</f>
        <v>9.9976010805951368E-5</v>
      </c>
      <c r="L181" s="101">
        <f>FilteredProperties[[#This Row],[Evergreen Forest Acreage]]/FilteredProperties[[#This Row],[Forestland Acreage]]</f>
        <v>0.67074296883541773</v>
      </c>
      <c r="M181" s="101">
        <f>FilteredProperties[[#This Row],[Mixed Forest Acreage]]/FilteredProperties[[#This Row],[Forestland Acreage]]</f>
        <v>7.3982247999658697E-4</v>
      </c>
      <c r="N181" s="101">
        <f>FilteredProperties[[#This Row],[Woody Wetlands Acreage]]/FilteredProperties[[#This Row],[Forestland Acreage]]</f>
        <v>0.32841723267644368</v>
      </c>
      <c r="O181" s="92">
        <v>0</v>
      </c>
      <c r="P181" s="92">
        <v>2087.9895874399899</v>
      </c>
      <c r="Q181" s="92">
        <v>0</v>
      </c>
      <c r="R181" s="92">
        <v>981.73221030699904</v>
      </c>
      <c r="S181" s="92">
        <f>SUM(FilteredProperties[[#This Row],[Deciduous Forest Harvested Acreage]:[Woody Wetlands Harvested Acreage]])</f>
        <v>3069.7217977469891</v>
      </c>
      <c r="T181" s="101">
        <f>FilteredProperties[[#This Row],[Harvested Forestland Acreage]]/FilteredProperties[[#This Row],[Forestland Acreage]]</f>
        <v>0.27599429469639852</v>
      </c>
    </row>
    <row r="182" spans="1:20" ht="16" x14ac:dyDescent="0.2">
      <c r="A182" s="92">
        <v>177</v>
      </c>
      <c r="B182" s="92" t="s">
        <v>94</v>
      </c>
      <c r="C182" s="92" t="s">
        <v>95</v>
      </c>
      <c r="D182" s="92" t="s">
        <v>139</v>
      </c>
      <c r="E182" s="92">
        <v>6006.7263131600002</v>
      </c>
      <c r="F182" s="92">
        <v>0.22239484329500001</v>
      </c>
      <c r="G182" s="92">
        <v>3647.1071327499899</v>
      </c>
      <c r="H182" s="92">
        <v>0.44478968664399998</v>
      </c>
      <c r="I182" s="92">
        <v>1605.3104024700001</v>
      </c>
      <c r="J182" s="92">
        <v>5253.0847197499897</v>
      </c>
      <c r="K182" s="101">
        <f>FilteredProperties[[#This Row],[Deciduous Forest Acreage]]/FilteredProperties[[#This Row],[Forestland Acreage]]</f>
        <v>4.2336047324510781E-5</v>
      </c>
      <c r="L182" s="101">
        <f>FilteredProperties[[#This Row],[Evergreen Forest Acreage]]/FilteredProperties[[#This Row],[Forestland Acreage]]</f>
        <v>0.69427913832000154</v>
      </c>
      <c r="M182" s="101">
        <f>FilteredProperties[[#This Row],[Mixed Forest Acreage]]/FilteredProperties[[#This Row],[Forestland Acreage]]</f>
        <v>8.4672094659301222E-5</v>
      </c>
      <c r="N182" s="101">
        <f>FilteredProperties[[#This Row],[Woody Wetlands Acreage]]/FilteredProperties[[#This Row],[Forestland Acreage]]</f>
        <v>0.30559385353800306</v>
      </c>
      <c r="O182" s="92">
        <v>0</v>
      </c>
      <c r="P182" s="92">
        <v>1385.00723190999</v>
      </c>
      <c r="Q182" s="92">
        <v>0</v>
      </c>
      <c r="R182" s="92">
        <v>558.80958961900001</v>
      </c>
      <c r="S182" s="92">
        <f>SUM(FilteredProperties[[#This Row],[Deciduous Forest Harvested Acreage]:[Woody Wetlands Harvested Acreage]])</f>
        <v>1943.81682152899</v>
      </c>
      <c r="T182" s="101">
        <f>FilteredProperties[[#This Row],[Harvested Forestland Acreage]]/FilteredProperties[[#This Row],[Forestland Acreage]]</f>
        <v>0.37003340422453762</v>
      </c>
    </row>
    <row r="183" spans="1:20" ht="16" x14ac:dyDescent="0.2">
      <c r="A183" s="92">
        <v>178</v>
      </c>
      <c r="B183" s="92" t="s">
        <v>94</v>
      </c>
      <c r="C183" s="92" t="s">
        <v>95</v>
      </c>
      <c r="D183" s="92" t="s">
        <v>139</v>
      </c>
      <c r="E183" s="92">
        <v>9488.36035411999</v>
      </c>
      <c r="F183" s="92">
        <v>0.66718452997199995</v>
      </c>
      <c r="G183" s="92">
        <v>3527.1242580500002</v>
      </c>
      <c r="H183" s="92">
        <v>0</v>
      </c>
      <c r="I183" s="92">
        <v>3202.7064685800001</v>
      </c>
      <c r="J183" s="92">
        <v>6730.4979111599896</v>
      </c>
      <c r="K183" s="101">
        <f>FilteredProperties[[#This Row],[Deciduous Forest Acreage]]/FilteredProperties[[#This Row],[Forestland Acreage]]</f>
        <v>9.912855464463132E-5</v>
      </c>
      <c r="L183" s="101">
        <f>FilteredProperties[[#This Row],[Evergreen Forest Acreage]]/FilteredProperties[[#This Row],[Forestland Acreage]]</f>
        <v>0.52405101444301716</v>
      </c>
      <c r="M183" s="101">
        <f>FilteredProperties[[#This Row],[Mixed Forest Acreage]]/FilteredProperties[[#This Row],[Forestland Acreage]]</f>
        <v>0</v>
      </c>
      <c r="N183" s="101">
        <f>FilteredProperties[[#This Row],[Woody Wetlands Acreage]]/FilteredProperties[[#This Row],[Forestland Acreage]]</f>
        <v>0.47584985700233567</v>
      </c>
      <c r="O183" s="92">
        <v>0</v>
      </c>
      <c r="P183" s="92">
        <v>1219.0356259099899</v>
      </c>
      <c r="Q183" s="92">
        <v>0</v>
      </c>
      <c r="R183" s="92">
        <v>523.81153023800005</v>
      </c>
      <c r="S183" s="92">
        <f>SUM(FilteredProperties[[#This Row],[Deciduous Forest Harvested Acreage]:[Woody Wetlands Harvested Acreage]])</f>
        <v>1742.8471561479901</v>
      </c>
      <c r="T183" s="101">
        <f>FilteredProperties[[#This Row],[Harvested Forestland Acreage]]/FilteredProperties[[#This Row],[Forestland Acreage]]</f>
        <v>0.25894773004210225</v>
      </c>
    </row>
    <row r="184" spans="1:20" ht="16" x14ac:dyDescent="0.2">
      <c r="A184" s="92">
        <v>179</v>
      </c>
      <c r="B184" s="92" t="s">
        <v>118</v>
      </c>
      <c r="C184" s="92" t="s">
        <v>102</v>
      </c>
      <c r="D184" s="92" t="s">
        <v>103</v>
      </c>
      <c r="E184" s="92">
        <v>6048.2497908699897</v>
      </c>
      <c r="F184" s="92">
        <v>0.22239484331000001</v>
      </c>
      <c r="G184" s="92">
        <v>3477.41851253</v>
      </c>
      <c r="H184" s="92">
        <v>0.44478968663899998</v>
      </c>
      <c r="I184" s="92">
        <v>2142.6908604499899</v>
      </c>
      <c r="J184" s="92">
        <v>5620.7765575100002</v>
      </c>
      <c r="K184" s="101">
        <f>FilteredProperties[[#This Row],[Deciduous Forest Acreage]]/FilteredProperties[[#This Row],[Forestland Acreage]]</f>
        <v>3.9566568966854778E-5</v>
      </c>
      <c r="L184" s="101">
        <f>FilteredProperties[[#This Row],[Evergreen Forest Acreage]]/FilteredProperties[[#This Row],[Forestland Acreage]]</f>
        <v>0.6186722558618295</v>
      </c>
      <c r="M184" s="101">
        <f>FilteredProperties[[#This Row],[Mixed Forest Acreage]]/FilteredProperties[[#This Row],[Forestland Acreage]]</f>
        <v>7.9133137937089867E-5</v>
      </c>
      <c r="N184" s="101">
        <f>FilteredProperties[[#This Row],[Woody Wetlands Acreage]]/FilteredProperties[[#This Row],[Forestland Acreage]]</f>
        <v>0.38120904443125569</v>
      </c>
      <c r="O184" s="92">
        <v>0.22239484331500001</v>
      </c>
      <c r="P184" s="92">
        <v>1162.6896876599901</v>
      </c>
      <c r="Q184" s="92">
        <v>0.268389337058</v>
      </c>
      <c r="R184" s="92">
        <v>682.21632008500001</v>
      </c>
      <c r="S184" s="92">
        <f>SUM(FilteredProperties[[#This Row],[Deciduous Forest Harvested Acreage]:[Woody Wetlands Harvested Acreage]])</f>
        <v>1845.396791925363</v>
      </c>
      <c r="T184" s="101">
        <f>FilteredProperties[[#This Row],[Harvested Forestland Acreage]]/FilteredProperties[[#This Row],[Forestland Acreage]]</f>
        <v>0.32831705246487725</v>
      </c>
    </row>
    <row r="185" spans="1:20" ht="16" x14ac:dyDescent="0.2">
      <c r="A185" s="92">
        <v>180</v>
      </c>
      <c r="B185" s="92" t="s">
        <v>94</v>
      </c>
      <c r="C185" s="92" t="s">
        <v>95</v>
      </c>
      <c r="D185" s="92" t="s">
        <v>139</v>
      </c>
      <c r="E185" s="92">
        <v>14031.9155312</v>
      </c>
      <c r="F185" s="92">
        <v>3.6645135664600001</v>
      </c>
      <c r="G185" s="92">
        <v>6143.3199576899897</v>
      </c>
      <c r="H185" s="92">
        <v>0</v>
      </c>
      <c r="I185" s="92">
        <v>5847.7472725799898</v>
      </c>
      <c r="J185" s="92">
        <v>11994.731743799901</v>
      </c>
      <c r="K185" s="101">
        <f>FilteredProperties[[#This Row],[Deciduous Forest Acreage]]/FilteredProperties[[#This Row],[Forestland Acreage]]</f>
        <v>3.0551025606339168E-4</v>
      </c>
      <c r="L185" s="101">
        <f>FilteredProperties[[#This Row],[Evergreen Forest Acreage]]/FilteredProperties[[#This Row],[Forestland Acreage]]</f>
        <v>0.5121681825744443</v>
      </c>
      <c r="M185" s="101">
        <f>FilteredProperties[[#This Row],[Mixed Forest Acreage]]/FilteredProperties[[#This Row],[Forestland Acreage]]</f>
        <v>0</v>
      </c>
      <c r="N185" s="101">
        <f>FilteredProperties[[#This Row],[Woody Wetlands Acreage]]/FilteredProperties[[#This Row],[Forestland Acreage]]</f>
        <v>0.48752630717253859</v>
      </c>
      <c r="O185" s="92">
        <v>0</v>
      </c>
      <c r="P185" s="92">
        <v>2335.3708939899898</v>
      </c>
      <c r="Q185" s="92">
        <v>0</v>
      </c>
      <c r="R185" s="92">
        <v>1200.4456709799899</v>
      </c>
      <c r="S185" s="92">
        <f>SUM(FilteredProperties[[#This Row],[Deciduous Forest Harvested Acreage]:[Woody Wetlands Harvested Acreage]])</f>
        <v>3535.8165649699795</v>
      </c>
      <c r="T185" s="101">
        <f>FilteredProperties[[#This Row],[Harvested Forestland Acreage]]/FilteredProperties[[#This Row],[Forestland Acreage]]</f>
        <v>0.29478079547695174</v>
      </c>
    </row>
    <row r="186" spans="1:20" ht="16" x14ac:dyDescent="0.2">
      <c r="A186" s="92">
        <v>181</v>
      </c>
      <c r="B186" s="92" t="s">
        <v>94</v>
      </c>
      <c r="C186" s="92" t="s">
        <v>95</v>
      </c>
      <c r="D186" s="92" t="s">
        <v>139</v>
      </c>
      <c r="E186" s="92">
        <v>5988.1663623699897</v>
      </c>
      <c r="F186" s="92">
        <v>101.040000097999</v>
      </c>
      <c r="G186" s="92">
        <v>2837.9624378399899</v>
      </c>
      <c r="H186" s="92">
        <v>154.976768222999</v>
      </c>
      <c r="I186" s="92">
        <v>2283.8051718800002</v>
      </c>
      <c r="J186" s="92">
        <v>5377.7843780399899</v>
      </c>
      <c r="K186" s="101">
        <f>FilteredProperties[[#This Row],[Deciduous Forest Acreage]]/FilteredProperties[[#This Row],[Forestland Acreage]]</f>
        <v>1.8788406710873833E-2</v>
      </c>
      <c r="L186" s="101">
        <f>FilteredProperties[[#This Row],[Evergreen Forest Acreage]]/FilteredProperties[[#This Row],[Forestland Acreage]]</f>
        <v>0.52771964034644425</v>
      </c>
      <c r="M186" s="101">
        <f>FilteredProperties[[#This Row],[Mixed Forest Acreage]]/FilteredProperties[[#This Row],[Forestland Acreage]]</f>
        <v>2.8817958722153619E-2</v>
      </c>
      <c r="N186" s="101">
        <f>FilteredProperties[[#This Row],[Woody Wetlands Acreage]]/FilteredProperties[[#This Row],[Forestland Acreage]]</f>
        <v>0.42467399422071389</v>
      </c>
      <c r="O186" s="92">
        <v>6.5954906102899997</v>
      </c>
      <c r="P186" s="92">
        <v>722.45032777300003</v>
      </c>
      <c r="Q186" s="92">
        <v>29.737529705699899</v>
      </c>
      <c r="R186" s="92">
        <v>443.86866885000001</v>
      </c>
      <c r="S186" s="92">
        <f>SUM(FilteredProperties[[#This Row],[Deciduous Forest Harvested Acreage]:[Woody Wetlands Harvested Acreage]])</f>
        <v>1202.6520169389898</v>
      </c>
      <c r="T186" s="101">
        <f>FilteredProperties[[#This Row],[Harvested Forestland Acreage]]/FilteredProperties[[#This Row],[Forestland Acreage]]</f>
        <v>0.22363336504341469</v>
      </c>
    </row>
    <row r="187" spans="1:20" ht="16" x14ac:dyDescent="0.2">
      <c r="A187" s="92">
        <v>182</v>
      </c>
      <c r="B187" s="92" t="s">
        <v>100</v>
      </c>
      <c r="C187" s="92" t="s">
        <v>95</v>
      </c>
      <c r="D187" s="92" t="s">
        <v>139</v>
      </c>
      <c r="E187" s="92">
        <v>5595.4051932100001</v>
      </c>
      <c r="F187" s="92">
        <v>1358.4384097899899</v>
      </c>
      <c r="G187" s="92">
        <v>1407.8435818800001</v>
      </c>
      <c r="H187" s="92">
        <v>1247.20557551</v>
      </c>
      <c r="I187" s="92">
        <v>400.95154148599897</v>
      </c>
      <c r="J187" s="92">
        <v>4414.4391086699898</v>
      </c>
      <c r="K187" s="101">
        <f>FilteredProperties[[#This Row],[Deciduous Forest Acreage]]/FilteredProperties[[#This Row],[Forestland Acreage]]</f>
        <v>0.30772616324506713</v>
      </c>
      <c r="L187" s="101">
        <f>FilteredProperties[[#This Row],[Evergreen Forest Acreage]]/FilteredProperties[[#This Row],[Forestland Acreage]]</f>
        <v>0.31891788452013875</v>
      </c>
      <c r="M187" s="101">
        <f>FilteredProperties[[#This Row],[Mixed Forest Acreage]]/FilteredProperties[[#This Row],[Forestland Acreage]]</f>
        <v>0.28252866214882871</v>
      </c>
      <c r="N187" s="101">
        <f>FilteredProperties[[#This Row],[Woody Wetlands Acreage]]/FilteredProperties[[#This Row],[Forestland Acreage]]</f>
        <v>9.0827290085059117E-2</v>
      </c>
      <c r="O187" s="92">
        <v>478.49849386300002</v>
      </c>
      <c r="P187" s="92">
        <v>400.48962318799897</v>
      </c>
      <c r="Q187" s="92">
        <v>420.51765024299903</v>
      </c>
      <c r="R187" s="92">
        <v>110.867037331999</v>
      </c>
      <c r="S187" s="92">
        <f>SUM(FilteredProperties[[#This Row],[Deciduous Forest Harvested Acreage]:[Woody Wetlands Harvested Acreage]])</f>
        <v>1410.3728046259969</v>
      </c>
      <c r="T187" s="101">
        <f>FilteredProperties[[#This Row],[Harvested Forestland Acreage]]/FilteredProperties[[#This Row],[Forestland Acreage]]</f>
        <v>0.31949082769224624</v>
      </c>
    </row>
    <row r="188" spans="1:20" ht="16" x14ac:dyDescent="0.2">
      <c r="A188" s="92">
        <v>183</v>
      </c>
      <c r="B188" s="92" t="s">
        <v>100</v>
      </c>
      <c r="C188" s="92" t="s">
        <v>95</v>
      </c>
      <c r="D188" s="92" t="s">
        <v>139</v>
      </c>
      <c r="E188" s="92">
        <v>5735.3071537100004</v>
      </c>
      <c r="F188" s="92">
        <v>702.20125916899894</v>
      </c>
      <c r="G188" s="92">
        <v>1208.4115198300001</v>
      </c>
      <c r="H188" s="92">
        <v>447.63473057599901</v>
      </c>
      <c r="I188" s="92">
        <v>687.04447050299905</v>
      </c>
      <c r="J188" s="92">
        <v>3045.29198008</v>
      </c>
      <c r="K188" s="101">
        <f>FilteredProperties[[#This Row],[Deciduous Forest Acreage]]/FilteredProperties[[#This Row],[Forestland Acreage]]</f>
        <v>0.23058585638496051</v>
      </c>
      <c r="L188" s="101">
        <f>FilteredProperties[[#This Row],[Evergreen Forest Acreage]]/FilteredProperties[[#This Row],[Forestland Acreage]]</f>
        <v>0.39681302408258895</v>
      </c>
      <c r="M188" s="101">
        <f>FilteredProperties[[#This Row],[Mixed Forest Acreage]]/FilteredProperties[[#This Row],[Forestland Acreage]]</f>
        <v>0.14699238480385043</v>
      </c>
      <c r="N188" s="101">
        <f>FilteredProperties[[#This Row],[Woody Wetlands Acreage]]/FilteredProperties[[#This Row],[Forestland Acreage]]</f>
        <v>0.22560873472794235</v>
      </c>
      <c r="O188" s="92">
        <v>101.773487337999</v>
      </c>
      <c r="P188" s="92">
        <v>36.917847889199898</v>
      </c>
      <c r="Q188" s="92">
        <v>41.821066085600002</v>
      </c>
      <c r="R188" s="92">
        <v>11.3295276111</v>
      </c>
      <c r="S188" s="92">
        <f>SUM(FilteredProperties[[#This Row],[Deciduous Forest Harvested Acreage]:[Woody Wetlands Harvested Acreage]])</f>
        <v>191.84192892389888</v>
      </c>
      <c r="T188" s="101">
        <f>FilteredProperties[[#This Row],[Harvested Forestland Acreage]]/FilteredProperties[[#This Row],[Forestland Acreage]]</f>
        <v>6.2996234902526219E-2</v>
      </c>
    </row>
    <row r="189" spans="1:20" x14ac:dyDescent="0.2">
      <c r="A189" s="92">
        <v>184</v>
      </c>
      <c r="B189" s="92"/>
      <c r="C189" s="92"/>
      <c r="D189" s="92"/>
      <c r="E189" s="92">
        <v>8029.0499084000003</v>
      </c>
      <c r="F189" s="92">
        <v>280.83894609499902</v>
      </c>
      <c r="G189" s="92">
        <v>1657.7435625600001</v>
      </c>
      <c r="H189" s="92">
        <v>331.39307650299901</v>
      </c>
      <c r="I189" s="92">
        <v>5145.8028038700004</v>
      </c>
      <c r="J189" s="92">
        <v>7415.7783890299897</v>
      </c>
      <c r="K189" s="101">
        <f>FilteredProperties[[#This Row],[Deciduous Forest Acreage]]/FilteredProperties[[#This Row],[Forestland Acreage]]</f>
        <v>3.7870460976886573E-2</v>
      </c>
      <c r="L189" s="101">
        <f>FilteredProperties[[#This Row],[Evergreen Forest Acreage]]/FilteredProperties[[#This Row],[Forestland Acreage]]</f>
        <v>0.22354275918118946</v>
      </c>
      <c r="M189" s="101">
        <f>FilteredProperties[[#This Row],[Mixed Forest Acreage]]/FilteredProperties[[#This Row],[Forestland Acreage]]</f>
        <v>4.4687564692227323E-2</v>
      </c>
      <c r="N189" s="101">
        <f>FilteredProperties[[#This Row],[Woody Wetlands Acreage]]/FilteredProperties[[#This Row],[Forestland Acreage]]</f>
        <v>0.69389921514942809</v>
      </c>
      <c r="O189" s="92">
        <v>16.914337396699899</v>
      </c>
      <c r="P189" s="92">
        <v>224.927805038999</v>
      </c>
      <c r="Q189" s="92">
        <v>24.618042541600001</v>
      </c>
      <c r="R189" s="92">
        <v>151.62986719099899</v>
      </c>
      <c r="S189" s="92">
        <f>SUM(FilteredProperties[[#This Row],[Deciduous Forest Harvested Acreage]:[Woody Wetlands Harvested Acreage]])</f>
        <v>418.09005216829786</v>
      </c>
      <c r="T189" s="101">
        <f>FilteredProperties[[#This Row],[Harvested Forestland Acreage]]/FilteredProperties[[#This Row],[Forestland Acreage]]</f>
        <v>5.637844474785951E-2</v>
      </c>
    </row>
    <row r="190" spans="1:20" ht="16" x14ac:dyDescent="0.2">
      <c r="A190" s="92">
        <v>185</v>
      </c>
      <c r="B190" s="92" t="s">
        <v>125</v>
      </c>
      <c r="C190" s="92" t="s">
        <v>102</v>
      </c>
      <c r="D190" s="92" t="s">
        <v>126</v>
      </c>
      <c r="E190" s="92">
        <v>7203.0423536799899</v>
      </c>
      <c r="F190" s="92">
        <v>746.22552558699897</v>
      </c>
      <c r="G190" s="92">
        <v>133.640699718999</v>
      </c>
      <c r="H190" s="92">
        <v>88.973376516299894</v>
      </c>
      <c r="I190" s="92">
        <v>5891.3687130400003</v>
      </c>
      <c r="J190" s="92">
        <v>6860.2083148600004</v>
      </c>
      <c r="K190" s="101">
        <f>FilteredProperties[[#This Row],[Deciduous Forest Acreage]]/FilteredProperties[[#This Row],[Forestland Acreage]]</f>
        <v>0.10877592798029014</v>
      </c>
      <c r="L190" s="101">
        <f>FilteredProperties[[#This Row],[Evergreen Forest Acreage]]/FilteredProperties[[#This Row],[Forestland Acreage]]</f>
        <v>1.9480560004208308E-2</v>
      </c>
      <c r="M190" s="101">
        <f>FilteredProperties[[#This Row],[Mixed Forest Acreage]]/FilteredProperties[[#This Row],[Forestland Acreage]]</f>
        <v>1.2969486119477352E-2</v>
      </c>
      <c r="N190" s="101">
        <f>FilteredProperties[[#This Row],[Woody Wetlands Acreage]]/FilteredProperties[[#This Row],[Forestland Acreage]]</f>
        <v>0.85877402589635909</v>
      </c>
      <c r="O190" s="92">
        <v>4.5874841802599997</v>
      </c>
      <c r="P190" s="92">
        <v>1.65366328569</v>
      </c>
      <c r="Q190" s="92">
        <v>0.65791321512900003</v>
      </c>
      <c r="R190" s="92">
        <v>16.058066795599899</v>
      </c>
      <c r="S190" s="92">
        <f>SUM(FilteredProperties[[#This Row],[Deciduous Forest Harvested Acreage]:[Woody Wetlands Harvested Acreage]])</f>
        <v>22.957127476678899</v>
      </c>
      <c r="T190" s="101">
        <f>FilteredProperties[[#This Row],[Harvested Forestland Acreage]]/FilteredProperties[[#This Row],[Forestland Acreage]]</f>
        <v>3.3464184209903831E-3</v>
      </c>
    </row>
    <row r="191" spans="1:20" ht="16" x14ac:dyDescent="0.2">
      <c r="A191" s="92">
        <v>186</v>
      </c>
      <c r="B191" s="92" t="s">
        <v>113</v>
      </c>
      <c r="C191" s="92" t="s">
        <v>102</v>
      </c>
      <c r="D191" s="92" t="s">
        <v>103</v>
      </c>
      <c r="E191" s="92">
        <v>7196.1368201200003</v>
      </c>
      <c r="F191" s="92">
        <v>114.449948825999</v>
      </c>
      <c r="G191" s="92">
        <v>743.33550934799905</v>
      </c>
      <c r="H191" s="92">
        <v>32.228253554299897</v>
      </c>
      <c r="I191" s="92">
        <v>4949.32347372</v>
      </c>
      <c r="J191" s="92">
        <v>5839.3371854500001</v>
      </c>
      <c r="K191" s="101">
        <f>FilteredProperties[[#This Row],[Deciduous Forest Acreage]]/FilteredProperties[[#This Row],[Forestland Acreage]]</f>
        <v>1.9599818471037495E-2</v>
      </c>
      <c r="L191" s="101">
        <f>FilteredProperties[[#This Row],[Evergreen Forest Acreage]]/FilteredProperties[[#This Row],[Forestland Acreage]]</f>
        <v>0.12729792538786489</v>
      </c>
      <c r="M191" s="101">
        <f>FilteredProperties[[#This Row],[Mixed Forest Acreage]]/FilteredProperties[[#This Row],[Forestland Acreage]]</f>
        <v>5.5191629684621943E-3</v>
      </c>
      <c r="N191" s="101">
        <f>FilteredProperties[[#This Row],[Woody Wetlands Acreage]]/FilteredProperties[[#This Row],[Forestland Acreage]]</f>
        <v>0.84758309317234393</v>
      </c>
      <c r="O191" s="92">
        <v>9.1593109565600006</v>
      </c>
      <c r="P191" s="92">
        <v>120.490458227</v>
      </c>
      <c r="Q191" s="92">
        <v>3.5484426892099998</v>
      </c>
      <c r="R191" s="92">
        <v>211.94742276599899</v>
      </c>
      <c r="S191" s="92">
        <f>SUM(FilteredProperties[[#This Row],[Deciduous Forest Harvested Acreage]:[Woody Wetlands Harvested Acreage]])</f>
        <v>345.14563463876902</v>
      </c>
      <c r="T191" s="101">
        <f>FilteredProperties[[#This Row],[Harvested Forestland Acreage]]/FilteredProperties[[#This Row],[Forestland Acreage]]</f>
        <v>5.9106988289488696E-2</v>
      </c>
    </row>
    <row r="192" spans="1:20" ht="16" x14ac:dyDescent="0.2">
      <c r="A192" s="92">
        <v>187</v>
      </c>
      <c r="B192" s="92" t="s">
        <v>98</v>
      </c>
      <c r="C192" s="92" t="s">
        <v>95</v>
      </c>
      <c r="D192" s="92" t="s">
        <v>139</v>
      </c>
      <c r="E192" s="92">
        <v>16369.633332199901</v>
      </c>
      <c r="F192" s="92">
        <v>220.675480722999</v>
      </c>
      <c r="G192" s="92">
        <v>3987.85318262999</v>
      </c>
      <c r="H192" s="92">
        <v>101.667828138999</v>
      </c>
      <c r="I192" s="92">
        <v>5761.2467003900001</v>
      </c>
      <c r="J192" s="92">
        <v>10071.4431918999</v>
      </c>
      <c r="K192" s="101">
        <f>FilteredProperties[[#This Row],[Deciduous Forest Acreage]]/FilteredProperties[[#This Row],[Forestland Acreage]]</f>
        <v>2.1911008831433449E-2</v>
      </c>
      <c r="L192" s="101">
        <f>FilteredProperties[[#This Row],[Evergreen Forest Acreage]]/FilteredProperties[[#This Row],[Forestland Acreage]]</f>
        <v>0.39595647879315621</v>
      </c>
      <c r="M192" s="101">
        <f>FilteredProperties[[#This Row],[Mixed Forest Acreage]]/FilteredProperties[[#This Row],[Forestland Acreage]]</f>
        <v>1.009466331704743E-2</v>
      </c>
      <c r="N192" s="101">
        <f>FilteredProperties[[#This Row],[Woody Wetlands Acreage]]/FilteredProperties[[#This Row],[Forestland Acreage]]</f>
        <v>0.5720378490565845</v>
      </c>
      <c r="O192" s="92">
        <v>61.208320576299897</v>
      </c>
      <c r="P192" s="92">
        <v>1367.98133086999</v>
      </c>
      <c r="Q192" s="92">
        <v>18.1879938268</v>
      </c>
      <c r="R192" s="92">
        <v>1558.76318311</v>
      </c>
      <c r="S192" s="92">
        <f>SUM(FilteredProperties[[#This Row],[Deciduous Forest Harvested Acreage]:[Woody Wetlands Harvested Acreage]])</f>
        <v>3006.1408283830897</v>
      </c>
      <c r="T192" s="101">
        <f>FilteredProperties[[#This Row],[Harvested Forestland Acreage]]/FilteredProperties[[#This Row],[Forestland Acreage]]</f>
        <v>0.2984816347671822</v>
      </c>
    </row>
    <row r="193" spans="1:20" ht="16" x14ac:dyDescent="0.2">
      <c r="A193" s="92">
        <v>188</v>
      </c>
      <c r="B193" s="92" t="s">
        <v>113</v>
      </c>
      <c r="C193" s="92" t="s">
        <v>102</v>
      </c>
      <c r="D193" s="92" t="s">
        <v>103</v>
      </c>
      <c r="E193" s="92">
        <v>7478.8350902900002</v>
      </c>
      <c r="F193" s="92">
        <v>165.22075406100001</v>
      </c>
      <c r="G193" s="92">
        <v>1897.7904790699899</v>
      </c>
      <c r="H193" s="92">
        <v>21.771379246999899</v>
      </c>
      <c r="I193" s="92">
        <v>1543.6838623999899</v>
      </c>
      <c r="J193" s="92">
        <v>3628.4664747800002</v>
      </c>
      <c r="K193" s="101">
        <f>FilteredProperties[[#This Row],[Deciduous Forest Acreage]]/FilteredProperties[[#This Row],[Forestland Acreage]]</f>
        <v>4.5534595733316675E-2</v>
      </c>
      <c r="L193" s="101">
        <f>FilteredProperties[[#This Row],[Evergreen Forest Acreage]]/FilteredProperties[[#This Row],[Forestland Acreage]]</f>
        <v>0.52302825236522432</v>
      </c>
      <c r="M193" s="101">
        <f>FilteredProperties[[#This Row],[Mixed Forest Acreage]]/FilteredProperties[[#This Row],[Forestland Acreage]]</f>
        <v>6.0001599569195225E-3</v>
      </c>
      <c r="N193" s="101">
        <f>FilteredProperties[[#This Row],[Woody Wetlands Acreage]]/FilteredProperties[[#This Row],[Forestland Acreage]]</f>
        <v>0.4254369919439826</v>
      </c>
      <c r="O193" s="92">
        <v>31.693161658200001</v>
      </c>
      <c r="P193" s="92">
        <v>432.67849895500001</v>
      </c>
      <c r="Q193" s="92">
        <v>1.33460873789</v>
      </c>
      <c r="R193" s="92">
        <v>136.380400014999</v>
      </c>
      <c r="S193" s="92">
        <f>SUM(FilteredProperties[[#This Row],[Deciduous Forest Harvested Acreage]:[Woody Wetlands Harvested Acreage]])</f>
        <v>602.08666936608893</v>
      </c>
      <c r="T193" s="101">
        <f>FilteredProperties[[#This Row],[Harvested Forestland Acreage]]/FilteredProperties[[#This Row],[Forestland Acreage]]</f>
        <v>0.16593419659543482</v>
      </c>
    </row>
    <row r="194" spans="1:20" ht="16" x14ac:dyDescent="0.2">
      <c r="A194" s="92">
        <v>189</v>
      </c>
      <c r="B194" s="92" t="s">
        <v>111</v>
      </c>
      <c r="C194" s="92" t="s">
        <v>102</v>
      </c>
      <c r="D194" s="92" t="s">
        <v>103</v>
      </c>
      <c r="E194" s="92">
        <v>11276.9962396999</v>
      </c>
      <c r="F194" s="92">
        <v>105.847464987999</v>
      </c>
      <c r="G194" s="92">
        <v>3544.1301670600001</v>
      </c>
      <c r="H194" s="92">
        <v>69.538797125499897</v>
      </c>
      <c r="I194" s="92">
        <v>6604.3099611500002</v>
      </c>
      <c r="J194" s="92">
        <v>10323.826390300001</v>
      </c>
      <c r="K194" s="101">
        <f>FilteredProperties[[#This Row],[Deciduous Forest Acreage]]/FilteredProperties[[#This Row],[Forestland Acreage]]</f>
        <v>1.0252735854552004E-2</v>
      </c>
      <c r="L194" s="101">
        <f>FilteredProperties[[#This Row],[Evergreen Forest Acreage]]/FilteredProperties[[#This Row],[Forestland Acreage]]</f>
        <v>0.34329618041523563</v>
      </c>
      <c r="M194" s="101">
        <f>FilteredProperties[[#This Row],[Mixed Forest Acreage]]/FilteredProperties[[#This Row],[Forestland Acreage]]</f>
        <v>6.7357580897366449E-3</v>
      </c>
      <c r="N194" s="101">
        <f>FilteredProperties[[#This Row],[Woody Wetlands Acreage]]/FilteredProperties[[#This Row],[Forestland Acreage]]</f>
        <v>0.6397153256427518</v>
      </c>
      <c r="O194" s="92">
        <v>27.6483217394</v>
      </c>
      <c r="P194" s="92">
        <v>995.46085674200003</v>
      </c>
      <c r="Q194" s="92">
        <v>3.2929836355300002</v>
      </c>
      <c r="R194" s="92">
        <v>549.24153565500001</v>
      </c>
      <c r="S194" s="92">
        <f>SUM(FilteredProperties[[#This Row],[Deciduous Forest Harvested Acreage]:[Woody Wetlands Harvested Acreage]])</f>
        <v>1575.64369777193</v>
      </c>
      <c r="T194" s="101">
        <f>FilteredProperties[[#This Row],[Harvested Forestland Acreage]]/FilteredProperties[[#This Row],[Forestland Acreage]]</f>
        <v>0.15262206455276736</v>
      </c>
    </row>
    <row r="195" spans="1:20" ht="16" x14ac:dyDescent="0.2">
      <c r="A195" s="92">
        <v>190</v>
      </c>
      <c r="B195" s="92" t="s">
        <v>94</v>
      </c>
      <c r="C195" s="92" t="s">
        <v>95</v>
      </c>
      <c r="D195" s="92" t="s">
        <v>139</v>
      </c>
      <c r="E195" s="92">
        <v>9843.7819067100008</v>
      </c>
      <c r="F195" s="92">
        <v>51.284183851999899</v>
      </c>
      <c r="G195" s="92">
        <v>5599.96193880999</v>
      </c>
      <c r="H195" s="92">
        <v>17.917994819</v>
      </c>
      <c r="I195" s="92">
        <v>2758.9850678500002</v>
      </c>
      <c r="J195" s="92">
        <v>8428.1491853299904</v>
      </c>
      <c r="K195" s="101">
        <f>FilteredProperties[[#This Row],[Deciduous Forest Acreage]]/FilteredProperties[[#This Row],[Forestland Acreage]]</f>
        <v>6.0848690174190303E-3</v>
      </c>
      <c r="L195" s="101">
        <f>FilteredProperties[[#This Row],[Evergreen Forest Acreage]]/FilteredProperties[[#This Row],[Forestland Acreage]]</f>
        <v>0.66443554992563092</v>
      </c>
      <c r="M195" s="101">
        <f>FilteredProperties[[#This Row],[Mixed Forest Acreage]]/FilteredProperties[[#This Row],[Forestland Acreage]]</f>
        <v>2.125970296086833E-3</v>
      </c>
      <c r="N195" s="101">
        <f>FilteredProperties[[#This Row],[Woody Wetlands Acreage]]/FilteredProperties[[#This Row],[Forestland Acreage]]</f>
        <v>0.32735361076098185</v>
      </c>
      <c r="O195" s="92">
        <v>7.1501113868499999</v>
      </c>
      <c r="P195" s="92">
        <v>2418.7441147499899</v>
      </c>
      <c r="Q195" s="92">
        <v>4.7506917528199999</v>
      </c>
      <c r="R195" s="92">
        <v>727.38619210800005</v>
      </c>
      <c r="S195" s="92">
        <f>SUM(FilteredProperties[[#This Row],[Deciduous Forest Harvested Acreage]:[Woody Wetlands Harvested Acreage]])</f>
        <v>3158.0311099976598</v>
      </c>
      <c r="T195" s="101">
        <f>FilteredProperties[[#This Row],[Harvested Forestland Acreage]]/FilteredProperties[[#This Row],[Forestland Acreage]]</f>
        <v>0.37470042835674039</v>
      </c>
    </row>
    <row r="196" spans="1:20" ht="16" x14ac:dyDescent="0.2">
      <c r="A196" s="92">
        <v>191</v>
      </c>
      <c r="B196" s="92" t="s">
        <v>124</v>
      </c>
      <c r="C196" s="92" t="s">
        <v>124</v>
      </c>
      <c r="D196" s="92" t="s">
        <v>103</v>
      </c>
      <c r="E196" s="92">
        <v>17319.886366700001</v>
      </c>
      <c r="F196" s="92">
        <v>920.45988312700001</v>
      </c>
      <c r="G196" s="92">
        <v>6107.7689040300002</v>
      </c>
      <c r="H196" s="92">
        <v>106.40068841</v>
      </c>
      <c r="I196" s="92">
        <v>6520.2721956900004</v>
      </c>
      <c r="J196" s="92">
        <v>13654.9016713</v>
      </c>
      <c r="K196" s="101">
        <f>FilteredProperties[[#This Row],[Deciduous Forest Acreage]]/FilteredProperties[[#This Row],[Forestland Acreage]]</f>
        <v>6.7408752203732908E-2</v>
      </c>
      <c r="L196" s="101">
        <f>FilteredProperties[[#This Row],[Evergreen Forest Acreage]]/FilteredProperties[[#This Row],[Forestland Acreage]]</f>
        <v>0.4472949751712505</v>
      </c>
      <c r="M196" s="101">
        <f>FilteredProperties[[#This Row],[Mixed Forest Acreage]]/FilteredProperties[[#This Row],[Forestland Acreage]]</f>
        <v>7.7921241010203658E-3</v>
      </c>
      <c r="N196" s="101">
        <f>FilteredProperties[[#This Row],[Woody Wetlands Acreage]]/FilteredProperties[[#This Row],[Forestland Acreage]]</f>
        <v>0.47750414852084722</v>
      </c>
      <c r="O196" s="92">
        <v>35.3509887214</v>
      </c>
      <c r="P196" s="92">
        <v>528.30717590400002</v>
      </c>
      <c r="Q196" s="92">
        <v>5.6494580909499996</v>
      </c>
      <c r="R196" s="92">
        <v>242.98654914100001</v>
      </c>
      <c r="S196" s="92">
        <f>SUM(FilteredProperties[[#This Row],[Deciduous Forest Harvested Acreage]:[Woody Wetlands Harvested Acreage]])</f>
        <v>812.29417185734997</v>
      </c>
      <c r="T196" s="101">
        <f>FilteredProperties[[#This Row],[Harvested Forestland Acreage]]/FilteredProperties[[#This Row],[Forestland Acreage]]</f>
        <v>5.9487368815305162E-2</v>
      </c>
    </row>
    <row r="197" spans="1:20" ht="16" x14ac:dyDescent="0.2">
      <c r="A197" s="92">
        <v>192</v>
      </c>
      <c r="B197" s="92" t="s">
        <v>124</v>
      </c>
      <c r="C197" s="92" t="s">
        <v>124</v>
      </c>
      <c r="D197" s="92" t="s">
        <v>103</v>
      </c>
      <c r="E197" s="92">
        <v>9099.5474540600007</v>
      </c>
      <c r="F197" s="92">
        <v>243.553313664999</v>
      </c>
      <c r="G197" s="92">
        <v>2516.1316781800001</v>
      </c>
      <c r="H197" s="92">
        <v>229.914053585999</v>
      </c>
      <c r="I197" s="92">
        <v>3864.1900179600002</v>
      </c>
      <c r="J197" s="92">
        <v>6853.7890633899897</v>
      </c>
      <c r="K197" s="101">
        <f>FilteredProperties[[#This Row],[Deciduous Forest Acreage]]/FilteredProperties[[#This Row],[Forestland Acreage]]</f>
        <v>3.5535571843895324E-2</v>
      </c>
      <c r="L197" s="101">
        <f>FilteredProperties[[#This Row],[Evergreen Forest Acreage]]/FilteredProperties[[#This Row],[Forestland Acreage]]</f>
        <v>0.3671154240243692</v>
      </c>
      <c r="M197" s="101">
        <f>FilteredProperties[[#This Row],[Mixed Forest Acreage]]/FilteredProperties[[#This Row],[Forestland Acreage]]</f>
        <v>3.3545539767790865E-2</v>
      </c>
      <c r="N197" s="101">
        <f>FilteredProperties[[#This Row],[Woody Wetlands Acreage]]/FilteredProperties[[#This Row],[Forestland Acreage]]</f>
        <v>0.56380346436409179</v>
      </c>
      <c r="O197" s="92">
        <v>71.466145291399897</v>
      </c>
      <c r="P197" s="92">
        <v>257.62605699900001</v>
      </c>
      <c r="Q197" s="92">
        <v>2.7850000123799998</v>
      </c>
      <c r="R197" s="92">
        <v>278.52386394699897</v>
      </c>
      <c r="S197" s="92">
        <f>SUM(FilteredProperties[[#This Row],[Deciduous Forest Harvested Acreage]:[Woody Wetlands Harvested Acreage]])</f>
        <v>610.40106624977886</v>
      </c>
      <c r="T197" s="101">
        <f>FilteredProperties[[#This Row],[Harvested Forestland Acreage]]/FilteredProperties[[#This Row],[Forestland Acreage]]</f>
        <v>8.9060381141619946E-2</v>
      </c>
    </row>
    <row r="198" spans="1:20" ht="16" x14ac:dyDescent="0.2">
      <c r="A198" s="92">
        <v>193</v>
      </c>
      <c r="B198" s="92" t="s">
        <v>111</v>
      </c>
      <c r="C198" s="92" t="s">
        <v>102</v>
      </c>
      <c r="D198" s="92" t="s">
        <v>103</v>
      </c>
      <c r="E198" s="92">
        <v>6270.3978760199898</v>
      </c>
      <c r="F198" s="92">
        <v>18.823941219000002</v>
      </c>
      <c r="G198" s="92">
        <v>1658.7936254399899</v>
      </c>
      <c r="H198" s="92">
        <v>26.682538810899899</v>
      </c>
      <c r="I198" s="92">
        <v>2877.9448332699899</v>
      </c>
      <c r="J198" s="92">
        <v>4582.2449387400002</v>
      </c>
      <c r="K198" s="101">
        <f>FilteredProperties[[#This Row],[Deciduous Forest Acreage]]/FilteredProperties[[#This Row],[Forestland Acreage]]</f>
        <v>4.108017242783207E-3</v>
      </c>
      <c r="L198" s="101">
        <f>FilteredProperties[[#This Row],[Evergreen Forest Acreage]]/FilteredProperties[[#This Row],[Forestland Acreage]]</f>
        <v>0.36200457365688438</v>
      </c>
      <c r="M198" s="101">
        <f>FilteredProperties[[#This Row],[Mixed Forest Acreage]]/FilteredProperties[[#This Row],[Forestland Acreage]]</f>
        <v>5.8230276136737712E-3</v>
      </c>
      <c r="N198" s="101">
        <f>FilteredProperties[[#This Row],[Woody Wetlands Acreage]]/FilteredProperties[[#This Row],[Forestland Acreage]]</f>
        <v>0.62806438148663235</v>
      </c>
      <c r="O198" s="92">
        <v>15.5764817757</v>
      </c>
      <c r="P198" s="92">
        <v>305.63064449299901</v>
      </c>
      <c r="Q198" s="92">
        <v>3.9129346045900002</v>
      </c>
      <c r="R198" s="92">
        <v>134.55856554600001</v>
      </c>
      <c r="S198" s="92">
        <f>SUM(FilteredProperties[[#This Row],[Deciduous Forest Harvested Acreage]:[Woody Wetlands Harvested Acreage]])</f>
        <v>459.67862641928906</v>
      </c>
      <c r="T198" s="101">
        <f>FilteredProperties[[#This Row],[Harvested Forestland Acreage]]/FilteredProperties[[#This Row],[Forestland Acreage]]</f>
        <v>0.10031734064082766</v>
      </c>
    </row>
    <row r="199" spans="1:20" ht="32" x14ac:dyDescent="0.2">
      <c r="A199" s="92">
        <v>194</v>
      </c>
      <c r="B199" s="92" t="s">
        <v>138</v>
      </c>
      <c r="C199" s="92" t="s">
        <v>102</v>
      </c>
      <c r="D199" s="92"/>
      <c r="E199" s="92">
        <v>8647.2307076399902</v>
      </c>
      <c r="F199" s="92">
        <v>4.5275173297600002</v>
      </c>
      <c r="G199" s="92">
        <v>3242.4921912200002</v>
      </c>
      <c r="H199" s="92">
        <v>44.566807464199897</v>
      </c>
      <c r="I199" s="92">
        <v>1346.4827490099899</v>
      </c>
      <c r="J199" s="92">
        <v>4638.0692650199899</v>
      </c>
      <c r="K199" s="101">
        <f>FilteredProperties[[#This Row],[Deciduous Forest Acreage]]/FilteredProperties[[#This Row],[Forestland Acreage]]</f>
        <v>9.7616423366210482E-4</v>
      </c>
      <c r="L199" s="101">
        <f>FilteredProperties[[#This Row],[Evergreen Forest Acreage]]/FilteredProperties[[#This Row],[Forestland Acreage]]</f>
        <v>0.69910387403540108</v>
      </c>
      <c r="M199" s="101">
        <f>FilteredProperties[[#This Row],[Mixed Forest Acreage]]/FilteredProperties[[#This Row],[Forestland Acreage]]</f>
        <v>9.60891373492841E-3</v>
      </c>
      <c r="N199" s="101">
        <f>FilteredProperties[[#This Row],[Woody Wetlands Acreage]]/FilteredProperties[[#This Row],[Forestland Acreage]]</f>
        <v>0.29031104799686225</v>
      </c>
      <c r="O199" s="92">
        <v>1.0271684572199999</v>
      </c>
      <c r="P199" s="92">
        <v>746.73182994000001</v>
      </c>
      <c r="Q199" s="92">
        <v>1.9423892220600001</v>
      </c>
      <c r="R199" s="92">
        <v>137.12271420100001</v>
      </c>
      <c r="S199" s="92">
        <f>SUM(FilteredProperties[[#This Row],[Deciduous Forest Harvested Acreage]:[Woody Wetlands Harvested Acreage]])</f>
        <v>886.82410182028002</v>
      </c>
      <c r="T199" s="101">
        <f>FilteredProperties[[#This Row],[Harvested Forestland Acreage]]/FilteredProperties[[#This Row],[Forestland Acreage]]</f>
        <v>0.19120544587564667</v>
      </c>
    </row>
    <row r="200" spans="1:20" ht="16" x14ac:dyDescent="0.2">
      <c r="A200" s="92">
        <v>195</v>
      </c>
      <c r="B200" s="92" t="s">
        <v>116</v>
      </c>
      <c r="C200" s="92" t="s">
        <v>114</v>
      </c>
      <c r="D200" s="92" t="s">
        <v>114</v>
      </c>
      <c r="E200" s="92">
        <v>7352.2500255900004</v>
      </c>
      <c r="F200" s="92">
        <v>3.3359226497900001</v>
      </c>
      <c r="G200" s="92">
        <v>1100.81250784999</v>
      </c>
      <c r="H200" s="92">
        <v>19.7931410554</v>
      </c>
      <c r="I200" s="92">
        <v>149.990256141</v>
      </c>
      <c r="J200" s="92">
        <v>1273.93182769999</v>
      </c>
      <c r="K200" s="101">
        <f>FilteredProperties[[#This Row],[Deciduous Forest Acreage]]/FilteredProperties[[#This Row],[Forestland Acreage]]</f>
        <v>2.6186037409967338E-3</v>
      </c>
      <c r="L200" s="101">
        <f>FilteredProperties[[#This Row],[Evergreen Forest Acreage]]/FilteredProperties[[#This Row],[Forestland Acreage]]</f>
        <v>0.86410629196496569</v>
      </c>
      <c r="M200" s="101">
        <f>FilteredProperties[[#This Row],[Mixed Forest Acreage]]/FilteredProperties[[#This Row],[Forestland Acreage]]</f>
        <v>1.5537048863231063E-2</v>
      </c>
      <c r="N200" s="101">
        <f>FilteredProperties[[#This Row],[Woody Wetlands Acreage]]/FilteredProperties[[#This Row],[Forestland Acreage]]</f>
        <v>0.11773805542781572</v>
      </c>
      <c r="O200" s="92">
        <v>0</v>
      </c>
      <c r="P200" s="92">
        <v>31.283099924199899</v>
      </c>
      <c r="Q200" s="92">
        <v>0</v>
      </c>
      <c r="R200" s="92">
        <v>1.3919589266000001</v>
      </c>
      <c r="S200" s="92">
        <f>SUM(FilteredProperties[[#This Row],[Deciduous Forest Harvested Acreage]:[Woody Wetlands Harvested Acreage]])</f>
        <v>32.6750588507999</v>
      </c>
      <c r="T200" s="101">
        <f>FilteredProperties[[#This Row],[Harvested Forestland Acreage]]/FilteredProperties[[#This Row],[Forestland Acreage]]</f>
        <v>2.5648985401199077E-2</v>
      </c>
    </row>
    <row r="201" spans="1:20" ht="16" x14ac:dyDescent="0.2">
      <c r="A201" s="92">
        <v>196</v>
      </c>
      <c r="B201" s="92" t="s">
        <v>127</v>
      </c>
      <c r="C201" s="92" t="s">
        <v>127</v>
      </c>
      <c r="D201" s="92" t="s">
        <v>103</v>
      </c>
      <c r="E201" s="92">
        <v>7019.3045950699898</v>
      </c>
      <c r="F201" s="92">
        <v>6.9789243588999996</v>
      </c>
      <c r="G201" s="92">
        <v>46.802397960999897</v>
      </c>
      <c r="H201" s="92">
        <v>3.6266722966199998</v>
      </c>
      <c r="I201" s="92">
        <v>3169.5982226599899</v>
      </c>
      <c r="J201" s="92">
        <v>3227.0062172799899</v>
      </c>
      <c r="K201" s="101">
        <f>FilteredProperties[[#This Row],[Deciduous Forest Acreage]]/FilteredProperties[[#This Row],[Forestland Acreage]]</f>
        <v>2.1626621980240443E-3</v>
      </c>
      <c r="L201" s="101">
        <f>FilteredProperties[[#This Row],[Evergreen Forest Acreage]]/FilteredProperties[[#This Row],[Forestland Acreage]]</f>
        <v>1.450334917558639E-2</v>
      </c>
      <c r="M201" s="101">
        <f>FilteredProperties[[#This Row],[Mixed Forest Acreage]]/FilteredProperties[[#This Row],[Forestland Acreage]]</f>
        <v>1.1238504212355948E-3</v>
      </c>
      <c r="N201" s="101">
        <f>FilteredProperties[[#This Row],[Woody Wetlands Acreage]]/FilteredProperties[[#This Row],[Forestland Acreage]]</f>
        <v>0.98221013820407554</v>
      </c>
      <c r="O201" s="92">
        <v>0</v>
      </c>
      <c r="P201" s="92">
        <v>2.1942985787099998</v>
      </c>
      <c r="Q201" s="92">
        <v>0</v>
      </c>
      <c r="R201" s="92">
        <v>31.048580109300001</v>
      </c>
      <c r="S201" s="92">
        <f>SUM(FilteredProperties[[#This Row],[Deciduous Forest Harvested Acreage]:[Woody Wetlands Harvested Acreage]])</f>
        <v>33.242878688010002</v>
      </c>
      <c r="T201" s="101">
        <f>FilteredProperties[[#This Row],[Harvested Forestland Acreage]]/FilteredProperties[[#This Row],[Forestland Acreage]]</f>
        <v>1.0301460998122923E-2</v>
      </c>
    </row>
    <row r="202" spans="1:20" ht="16" x14ac:dyDescent="0.2">
      <c r="A202" s="92">
        <v>197</v>
      </c>
      <c r="B202" s="92" t="s">
        <v>94</v>
      </c>
      <c r="C202" s="92" t="s">
        <v>95</v>
      </c>
      <c r="D202" s="92" t="s">
        <v>139</v>
      </c>
      <c r="E202" s="92">
        <v>9203.9259146500008</v>
      </c>
      <c r="F202" s="92">
        <v>102.95082920900001</v>
      </c>
      <c r="G202" s="92">
        <v>5551.4788570800001</v>
      </c>
      <c r="H202" s="92">
        <v>14.818587941200001</v>
      </c>
      <c r="I202" s="92">
        <v>3254.7979080199898</v>
      </c>
      <c r="J202" s="92">
        <v>8924.0461822500001</v>
      </c>
      <c r="K202" s="101">
        <f>FilteredProperties[[#This Row],[Deciduous Forest Acreage]]/FilteredProperties[[#This Row],[Forestland Acreage]]</f>
        <v>1.1536339806686571E-2</v>
      </c>
      <c r="L202" s="101">
        <f>FilteredProperties[[#This Row],[Evergreen Forest Acreage]]/FilteredProperties[[#This Row],[Forestland Acreage]]</f>
        <v>0.62208091976506541</v>
      </c>
      <c r="M202" s="101">
        <f>FilteredProperties[[#This Row],[Mixed Forest Acreage]]/FilteredProperties[[#This Row],[Forestland Acreage]]</f>
        <v>1.6605234485086251E-3</v>
      </c>
      <c r="N202" s="101">
        <f>FilteredProperties[[#This Row],[Woody Wetlands Acreage]]/FilteredProperties[[#This Row],[Forestland Acreage]]</f>
        <v>0.3647222169797607</v>
      </c>
      <c r="O202" s="92">
        <v>13.7946929276</v>
      </c>
      <c r="P202" s="92">
        <v>1545.08531584</v>
      </c>
      <c r="Q202" s="92">
        <v>0.248236935283</v>
      </c>
      <c r="R202" s="92">
        <v>450.21371344699901</v>
      </c>
      <c r="S202" s="92">
        <f>SUM(FilteredProperties[[#This Row],[Deciduous Forest Harvested Acreage]:[Woody Wetlands Harvested Acreage]])</f>
        <v>2009.3419591498821</v>
      </c>
      <c r="T202" s="101">
        <f>FilteredProperties[[#This Row],[Harvested Forestland Acreage]]/FilteredProperties[[#This Row],[Forestland Acreage]]</f>
        <v>0.22516041693581546</v>
      </c>
    </row>
    <row r="203" spans="1:20" x14ac:dyDescent="0.2">
      <c r="A203" s="92">
        <v>198</v>
      </c>
      <c r="B203" s="92"/>
      <c r="C203" s="92"/>
      <c r="D203" s="92"/>
      <c r="E203" s="92">
        <v>13991.005648799901</v>
      </c>
      <c r="F203" s="92">
        <v>51.6697231375</v>
      </c>
      <c r="G203" s="92">
        <v>5077.7407582200003</v>
      </c>
      <c r="H203" s="92">
        <v>1.86116236029</v>
      </c>
      <c r="I203" s="92">
        <v>8327.1214852400008</v>
      </c>
      <c r="J203" s="92">
        <v>13458.393129</v>
      </c>
      <c r="K203" s="101">
        <f>FilteredProperties[[#This Row],[Deciduous Forest Acreage]]/FilteredProperties[[#This Row],[Forestland Acreage]]</f>
        <v>3.8392193363829324E-3</v>
      </c>
      <c r="L203" s="101">
        <f>FilteredProperties[[#This Row],[Evergreen Forest Acreage]]/FilteredProperties[[#This Row],[Forestland Acreage]]</f>
        <v>0.37729175463588882</v>
      </c>
      <c r="M203" s="101">
        <f>FilteredProperties[[#This Row],[Mixed Forest Acreage]]/FilteredProperties[[#This Row],[Forestland Acreage]]</f>
        <v>1.3829008726751988E-4</v>
      </c>
      <c r="N203" s="101">
        <f>FilteredProperties[[#This Row],[Woody Wetlands Acreage]]/FilteredProperties[[#This Row],[Forestland Acreage]]</f>
        <v>0.61873073593732442</v>
      </c>
      <c r="O203" s="92">
        <v>22.678284342800001</v>
      </c>
      <c r="P203" s="92">
        <v>2960.3098635599899</v>
      </c>
      <c r="Q203" s="92">
        <v>1.8273999386799999</v>
      </c>
      <c r="R203" s="92">
        <v>4424.7927311499898</v>
      </c>
      <c r="S203" s="92">
        <f>SUM(FilteredProperties[[#This Row],[Deciduous Forest Harvested Acreage]:[Woody Wetlands Harvested Acreage]])</f>
        <v>7409.6082789914599</v>
      </c>
      <c r="T203" s="101">
        <f>FilteredProperties[[#This Row],[Harvested Forestland Acreage]]/FilteredProperties[[#This Row],[Forestland Acreage]]</f>
        <v>0.55055668295387483</v>
      </c>
    </row>
    <row r="204" spans="1:20" ht="16" x14ac:dyDescent="0.2">
      <c r="A204" s="92">
        <v>199</v>
      </c>
      <c r="B204" s="92" t="s">
        <v>94</v>
      </c>
      <c r="C204" s="92" t="s">
        <v>95</v>
      </c>
      <c r="D204" s="92" t="s">
        <v>139</v>
      </c>
      <c r="E204" s="92">
        <v>5650.7643266699897</v>
      </c>
      <c r="F204" s="92">
        <v>181.74624148000001</v>
      </c>
      <c r="G204" s="92">
        <v>3652.1738621600002</v>
      </c>
      <c r="H204" s="92">
        <v>0.288555838653</v>
      </c>
      <c r="I204" s="92">
        <v>872.21319589300003</v>
      </c>
      <c r="J204" s="92">
        <v>4706.4218553700002</v>
      </c>
      <c r="K204" s="101">
        <f>FilteredProperties[[#This Row],[Deciduous Forest Acreage]]/FilteredProperties[[#This Row],[Forestland Acreage]]</f>
        <v>3.8616649137099474E-2</v>
      </c>
      <c r="L204" s="101">
        <f>FilteredProperties[[#This Row],[Evergreen Forest Acreage]]/FilteredProperties[[#This Row],[Forestland Acreage]]</f>
        <v>0.77599798198984027</v>
      </c>
      <c r="M204" s="101">
        <f>FilteredProperties[[#This Row],[Mixed Forest Acreage]]/FilteredProperties[[#This Row],[Forestland Acreage]]</f>
        <v>6.1311086749216801E-5</v>
      </c>
      <c r="N204" s="101">
        <f>FilteredProperties[[#This Row],[Woody Wetlands Acreage]]/FilteredProperties[[#This Row],[Forestland Acreage]]</f>
        <v>0.18532405778666225</v>
      </c>
      <c r="O204" s="92">
        <v>17.3333281214999</v>
      </c>
      <c r="P204" s="92">
        <v>1021.47141202</v>
      </c>
      <c r="Q204" s="92">
        <v>0</v>
      </c>
      <c r="R204" s="92">
        <v>172.156027913</v>
      </c>
      <c r="S204" s="92">
        <f>SUM(FilteredProperties[[#This Row],[Deciduous Forest Harvested Acreage]:[Woody Wetlands Harvested Acreage]])</f>
        <v>1210.9607680545</v>
      </c>
      <c r="T204" s="101">
        <f>FilteredProperties[[#This Row],[Harvested Forestland Acreage]]/FilteredProperties[[#This Row],[Forestland Acreage]]</f>
        <v>0.25729966528028098</v>
      </c>
    </row>
    <row r="205" spans="1:20" ht="16" x14ac:dyDescent="0.2">
      <c r="A205" s="92">
        <v>200</v>
      </c>
      <c r="B205" s="92" t="s">
        <v>108</v>
      </c>
      <c r="C205" s="92" t="s">
        <v>102</v>
      </c>
      <c r="D205" s="92" t="s">
        <v>103</v>
      </c>
      <c r="E205" s="92">
        <v>11739.652858699899</v>
      </c>
      <c r="F205" s="92">
        <v>153.55572867500001</v>
      </c>
      <c r="G205" s="92">
        <v>6785.3596368300005</v>
      </c>
      <c r="H205" s="92">
        <v>27.957869723000002</v>
      </c>
      <c r="I205" s="92">
        <v>4146.4224587199897</v>
      </c>
      <c r="J205" s="92">
        <v>11113.2956938999</v>
      </c>
      <c r="K205" s="101">
        <f>FilteredProperties[[#This Row],[Deciduous Forest Acreage]]/FilteredProperties[[#This Row],[Forestland Acreage]]</f>
        <v>1.3817298927741743E-2</v>
      </c>
      <c r="L205" s="101">
        <f>FilteredProperties[[#This Row],[Evergreen Forest Acreage]]/FilteredProperties[[#This Row],[Forestland Acreage]]</f>
        <v>0.61056232315986081</v>
      </c>
      <c r="M205" s="101">
        <f>FilteredProperties[[#This Row],[Mixed Forest Acreage]]/FilteredProperties[[#This Row],[Forestland Acreage]]</f>
        <v>2.5157136544424088E-3</v>
      </c>
      <c r="N205" s="101">
        <f>FilteredProperties[[#This Row],[Woody Wetlands Acreage]]/FilteredProperties[[#This Row],[Forestland Acreage]]</f>
        <v>0.37310466426228228</v>
      </c>
      <c r="O205" s="92">
        <v>25.280299315899899</v>
      </c>
      <c r="P205" s="92">
        <v>1722.30840953999</v>
      </c>
      <c r="Q205" s="92">
        <v>10.2379532295</v>
      </c>
      <c r="R205" s="92">
        <v>849.09062997000001</v>
      </c>
      <c r="S205" s="92">
        <f>SUM(FilteredProperties[[#This Row],[Deciduous Forest Harvested Acreage]:[Woody Wetlands Harvested Acreage]])</f>
        <v>2606.9172920553897</v>
      </c>
      <c r="T205" s="101">
        <f>FilteredProperties[[#This Row],[Harvested Forestland Acreage]]/FilteredProperties[[#This Row],[Forestland Acreage]]</f>
        <v>0.23457643563702976</v>
      </c>
    </row>
    <row r="206" spans="1:20" ht="16" x14ac:dyDescent="0.2">
      <c r="A206" s="92">
        <v>201</v>
      </c>
      <c r="B206" s="92" t="s">
        <v>94</v>
      </c>
      <c r="C206" s="92" t="s">
        <v>95</v>
      </c>
      <c r="D206" s="92" t="s">
        <v>139</v>
      </c>
      <c r="E206" s="92">
        <v>9948.4638926600001</v>
      </c>
      <c r="F206" s="92">
        <v>137.583112771999</v>
      </c>
      <c r="G206" s="92">
        <v>5346.8469631799899</v>
      </c>
      <c r="H206" s="92">
        <v>18.5577688823</v>
      </c>
      <c r="I206" s="92">
        <v>3026.6878118200002</v>
      </c>
      <c r="J206" s="92">
        <v>8529.6756566500007</v>
      </c>
      <c r="K206" s="101">
        <f>FilteredProperties[[#This Row],[Deciduous Forest Acreage]]/FilteredProperties[[#This Row],[Forestland Acreage]]</f>
        <v>1.6129934866249564E-2</v>
      </c>
      <c r="L206" s="101">
        <f>FilteredProperties[[#This Row],[Evergreen Forest Acreage]]/FilteredProperties[[#This Row],[Forestland Acreage]]</f>
        <v>0.62685231870586089</v>
      </c>
      <c r="M206" s="101">
        <f>FilteredProperties[[#This Row],[Mixed Forest Acreage]]/FilteredProperties[[#This Row],[Forestland Acreage]]</f>
        <v>2.1756711074742666E-3</v>
      </c>
      <c r="N206" s="101">
        <f>FilteredProperties[[#This Row],[Woody Wetlands Acreage]]/FilteredProperties[[#This Row],[Forestland Acreage]]</f>
        <v>0.35484207532091799</v>
      </c>
      <c r="O206" s="92">
        <v>12.205006571</v>
      </c>
      <c r="P206" s="92">
        <v>1671.52550158999</v>
      </c>
      <c r="Q206" s="92">
        <v>9.3232868718600001E-4</v>
      </c>
      <c r="R206" s="92">
        <v>621.85690431199896</v>
      </c>
      <c r="S206" s="92">
        <f>SUM(FilteredProperties[[#This Row],[Deciduous Forest Harvested Acreage]:[Woody Wetlands Harvested Acreage]])</f>
        <v>2305.5883448016762</v>
      </c>
      <c r="T206" s="101">
        <f>FilteredProperties[[#This Row],[Harvested Forestland Acreage]]/FilteredProperties[[#This Row],[Forestland Acreage]]</f>
        <v>0.2703019947779805</v>
      </c>
    </row>
    <row r="207" spans="1:20" ht="16" x14ac:dyDescent="0.2">
      <c r="A207" s="92">
        <v>202</v>
      </c>
      <c r="B207" s="92" t="s">
        <v>94</v>
      </c>
      <c r="C207" s="92" t="s">
        <v>95</v>
      </c>
      <c r="D207" s="92" t="s">
        <v>139</v>
      </c>
      <c r="E207" s="92">
        <v>6697.5500471699897</v>
      </c>
      <c r="F207" s="92">
        <v>7.5782948295399999</v>
      </c>
      <c r="G207" s="92">
        <v>3677.5100785599898</v>
      </c>
      <c r="H207" s="92">
        <v>0.67279554880299997</v>
      </c>
      <c r="I207" s="92">
        <v>1572.1023438499899</v>
      </c>
      <c r="J207" s="92">
        <v>5257.8635127899897</v>
      </c>
      <c r="K207" s="101">
        <f>FilteredProperties[[#This Row],[Deciduous Forest Acreage]]/FilteredProperties[[#This Row],[Forestland Acreage]]</f>
        <v>1.4413258942734927E-3</v>
      </c>
      <c r="L207" s="101">
        <f>FilteredProperties[[#This Row],[Evergreen Forest Acreage]]/FilteredProperties[[#This Row],[Forestland Acreage]]</f>
        <v>0.69943049484154185</v>
      </c>
      <c r="M207" s="101">
        <f>FilteredProperties[[#This Row],[Mixed Forest Acreage]]/FilteredProperties[[#This Row],[Forestland Acreage]]</f>
        <v>1.279598732767396E-4</v>
      </c>
      <c r="N207" s="101">
        <f>FilteredProperties[[#This Row],[Woody Wetlands Acreage]]/FilteredProperties[[#This Row],[Forestland Acreage]]</f>
        <v>0.2990002193905909</v>
      </c>
      <c r="O207" s="92">
        <v>2.0773262190100001</v>
      </c>
      <c r="P207" s="92">
        <v>1354.7806639999901</v>
      </c>
      <c r="Q207" s="92">
        <v>0</v>
      </c>
      <c r="R207" s="92">
        <v>423.48141729700001</v>
      </c>
      <c r="S207" s="92">
        <f>SUM(FilteredProperties[[#This Row],[Deciduous Forest Harvested Acreage]:[Woody Wetlands Harvested Acreage]])</f>
        <v>1780.3394075160002</v>
      </c>
      <c r="T207" s="101">
        <f>FilteredProperties[[#This Row],[Harvested Forestland Acreage]]/FilteredProperties[[#This Row],[Forestland Acreage]]</f>
        <v>0.33860510132780064</v>
      </c>
    </row>
    <row r="208" spans="1:20" ht="16" x14ac:dyDescent="0.2">
      <c r="A208" s="92">
        <v>203</v>
      </c>
      <c r="B208" s="92" t="s">
        <v>111</v>
      </c>
      <c r="C208" s="92" t="s">
        <v>102</v>
      </c>
      <c r="D208" s="92" t="s">
        <v>103</v>
      </c>
      <c r="E208" s="92">
        <v>10501.6114562</v>
      </c>
      <c r="F208" s="92">
        <v>160.73388153400001</v>
      </c>
      <c r="G208" s="92">
        <v>5545.6934230799898</v>
      </c>
      <c r="H208" s="92">
        <v>45.915045892199899</v>
      </c>
      <c r="I208" s="92">
        <v>3591.46835293</v>
      </c>
      <c r="J208" s="92">
        <v>9343.8107034399909</v>
      </c>
      <c r="K208" s="101">
        <f>FilteredProperties[[#This Row],[Deciduous Forest Acreage]]/FilteredProperties[[#This Row],[Forestland Acreage]]</f>
        <v>1.7202176567513796E-2</v>
      </c>
      <c r="L208" s="101">
        <f>FilteredProperties[[#This Row],[Evergreen Forest Acreage]]/FilteredProperties[[#This Row],[Forestland Acreage]]</f>
        <v>0.59351517267342568</v>
      </c>
      <c r="M208" s="101">
        <f>FilteredProperties[[#This Row],[Mixed Forest Acreage]]/FilteredProperties[[#This Row],[Forestland Acreage]]</f>
        <v>4.9139529202251436E-3</v>
      </c>
      <c r="N208" s="101">
        <f>FilteredProperties[[#This Row],[Woody Wetlands Acreage]]/FilteredProperties[[#This Row],[Forestland Acreage]]</f>
        <v>0.38436869783842853</v>
      </c>
      <c r="O208" s="92">
        <v>100.23438111900001</v>
      </c>
      <c r="P208" s="92">
        <v>2612.84104402</v>
      </c>
      <c r="Q208" s="92">
        <v>31.9819764519</v>
      </c>
      <c r="R208" s="92">
        <v>565.50242702399896</v>
      </c>
      <c r="S208" s="92">
        <f>SUM(FilteredProperties[[#This Row],[Deciduous Forest Harvested Acreage]:[Woody Wetlands Harvested Acreage]])</f>
        <v>3310.5598286148988</v>
      </c>
      <c r="T208" s="101">
        <f>FilteredProperties[[#This Row],[Harvested Forestland Acreage]]/FilteredProperties[[#This Row],[Forestland Acreage]]</f>
        <v>0.3543051045967886</v>
      </c>
    </row>
    <row r="209" spans="1:20" ht="16" x14ac:dyDescent="0.2">
      <c r="A209" s="92">
        <v>204</v>
      </c>
      <c r="B209" s="92" t="s">
        <v>131</v>
      </c>
      <c r="C209" s="92" t="s">
        <v>102</v>
      </c>
      <c r="D209" s="92" t="s">
        <v>103</v>
      </c>
      <c r="E209" s="92">
        <v>7283.7983420099899</v>
      </c>
      <c r="F209" s="92">
        <v>140.72966916799899</v>
      </c>
      <c r="G209" s="92">
        <v>1332.79158677999</v>
      </c>
      <c r="H209" s="92">
        <v>2.0015535898499999</v>
      </c>
      <c r="I209" s="92">
        <v>4588.32238168</v>
      </c>
      <c r="J209" s="92">
        <v>6063.8451912199898</v>
      </c>
      <c r="K209" s="101">
        <f>FilteredProperties[[#This Row],[Deciduous Forest Acreage]]/FilteredProperties[[#This Row],[Forestland Acreage]]</f>
        <v>2.3207991749486841E-2</v>
      </c>
      <c r="L209" s="101">
        <f>FilteredProperties[[#This Row],[Evergreen Forest Acreage]]/FilteredProperties[[#This Row],[Forestland Acreage]]</f>
        <v>0.21979314193406124</v>
      </c>
      <c r="M209" s="101">
        <f>FilteredProperties[[#This Row],[Mixed Forest Acreage]]/FilteredProperties[[#This Row],[Forestland Acreage]]</f>
        <v>3.3007992894477337E-4</v>
      </c>
      <c r="N209" s="101">
        <f>FilteredProperties[[#This Row],[Woody Wetlands Acreage]]/FilteredProperties[[#This Row],[Forestland Acreage]]</f>
        <v>0.7566687863871524</v>
      </c>
      <c r="O209" s="92">
        <v>28.398859824500001</v>
      </c>
      <c r="P209" s="92">
        <v>231.372962459999</v>
      </c>
      <c r="Q209" s="92">
        <v>0</v>
      </c>
      <c r="R209" s="92">
        <v>641.26534378799897</v>
      </c>
      <c r="S209" s="92">
        <f>SUM(FilteredProperties[[#This Row],[Deciduous Forest Harvested Acreage]:[Woody Wetlands Harvested Acreage]])</f>
        <v>901.03716607249794</v>
      </c>
      <c r="T209" s="101">
        <f>FilteredProperties[[#This Row],[Harvested Forestland Acreage]]/FilteredProperties[[#This Row],[Forestland Acreage]]</f>
        <v>0.14859171658556433</v>
      </c>
    </row>
    <row r="210" spans="1:20" ht="16" x14ac:dyDescent="0.2">
      <c r="A210" s="92">
        <v>205</v>
      </c>
      <c r="B210" s="92" t="s">
        <v>101</v>
      </c>
      <c r="C210" s="92" t="s">
        <v>102</v>
      </c>
      <c r="D210" s="92" t="s">
        <v>103</v>
      </c>
      <c r="E210" s="92">
        <v>7212.9078995600003</v>
      </c>
      <c r="F210" s="92">
        <v>203.85689433600001</v>
      </c>
      <c r="G210" s="92">
        <v>2732.3204572499899</v>
      </c>
      <c r="H210" s="92">
        <v>49.282985389099899</v>
      </c>
      <c r="I210" s="92">
        <v>3412.65013636</v>
      </c>
      <c r="J210" s="92">
        <v>6398.1104733399898</v>
      </c>
      <c r="K210" s="101">
        <f>FilteredProperties[[#This Row],[Deciduous Forest Acreage]]/FilteredProperties[[#This Row],[Forestland Acreage]]</f>
        <v>3.1862046644152597E-2</v>
      </c>
      <c r="L210" s="101">
        <f>FilteredProperties[[#This Row],[Evergreen Forest Acreage]]/FilteredProperties[[#This Row],[Forestland Acreage]]</f>
        <v>0.42705115340461502</v>
      </c>
      <c r="M210" s="101">
        <f>FilteredProperties[[#This Row],[Mixed Forest Acreage]]/FilteredProperties[[#This Row],[Forestland Acreage]]</f>
        <v>7.7027406129442505E-3</v>
      </c>
      <c r="N210" s="101">
        <f>FilteredProperties[[#This Row],[Woody Wetlands Acreage]]/FilteredProperties[[#This Row],[Forestland Acreage]]</f>
        <v>0.53338405933752231</v>
      </c>
      <c r="O210" s="92">
        <v>31.077956732800001</v>
      </c>
      <c r="P210" s="92">
        <v>1103.3408754100001</v>
      </c>
      <c r="Q210" s="92">
        <v>22.635484256400002</v>
      </c>
      <c r="R210" s="92">
        <v>513.84316624600001</v>
      </c>
      <c r="S210" s="92">
        <f>SUM(FilteredProperties[[#This Row],[Deciduous Forest Harvested Acreage]:[Woody Wetlands Harvested Acreage]])</f>
        <v>1670.8974826452002</v>
      </c>
      <c r="T210" s="101">
        <f>FilteredProperties[[#This Row],[Harvested Forestland Acreage]]/FilteredProperties[[#This Row],[Forestland Acreage]]</f>
        <v>0.26115483463556793</v>
      </c>
    </row>
    <row r="211" spans="1:20" ht="16" x14ac:dyDescent="0.2">
      <c r="A211" s="92">
        <v>206</v>
      </c>
      <c r="B211" s="92" t="s">
        <v>127</v>
      </c>
      <c r="C211" s="92" t="s">
        <v>127</v>
      </c>
      <c r="D211" s="92" t="s">
        <v>103</v>
      </c>
      <c r="E211" s="92">
        <v>8200.7394240100002</v>
      </c>
      <c r="F211" s="92">
        <v>19.770627719899899</v>
      </c>
      <c r="G211" s="92">
        <v>3513.1942904299899</v>
      </c>
      <c r="H211" s="92">
        <v>113.924048186999</v>
      </c>
      <c r="I211" s="92">
        <v>3193.7278287399899</v>
      </c>
      <c r="J211" s="92">
        <v>6840.61679507999</v>
      </c>
      <c r="K211" s="101">
        <f>FilteredProperties[[#This Row],[Deciduous Forest Acreage]]/FilteredProperties[[#This Row],[Forestland Acreage]]</f>
        <v>2.8901820277551032E-3</v>
      </c>
      <c r="L211" s="101">
        <f>FilteredProperties[[#This Row],[Evergreen Forest Acreage]]/FilteredProperties[[#This Row],[Forestland Acreage]]</f>
        <v>0.51357858445700422</v>
      </c>
      <c r="M211" s="101">
        <f>FilteredProperties[[#This Row],[Mixed Forest Acreage]]/FilteredProperties[[#This Row],[Forestland Acreage]]</f>
        <v>1.6654060825178389E-2</v>
      </c>
      <c r="N211" s="101">
        <f>FilteredProperties[[#This Row],[Woody Wetlands Acreage]]/FilteredProperties[[#This Row],[Forestland Acreage]]</f>
        <v>0.46687717268960749</v>
      </c>
      <c r="O211" s="92">
        <v>0</v>
      </c>
      <c r="P211" s="92">
        <v>205.369179543</v>
      </c>
      <c r="Q211" s="92">
        <v>1.3925589303299999</v>
      </c>
      <c r="R211" s="92">
        <v>132.574334348999</v>
      </c>
      <c r="S211" s="92">
        <f>SUM(FilteredProperties[[#This Row],[Deciduous Forest Harvested Acreage]:[Woody Wetlands Harvested Acreage]])</f>
        <v>339.33607282232902</v>
      </c>
      <c r="T211" s="101">
        <f>FilteredProperties[[#This Row],[Harvested Forestland Acreage]]/FilteredProperties[[#This Row],[Forestland Acreage]]</f>
        <v>4.9606063749454775E-2</v>
      </c>
    </row>
    <row r="212" spans="1:20" x14ac:dyDescent="0.2">
      <c r="A212" s="92">
        <v>207</v>
      </c>
      <c r="B212" s="92"/>
      <c r="C212" s="92"/>
      <c r="D212" s="92"/>
      <c r="E212" s="92">
        <v>6616.7998940400003</v>
      </c>
      <c r="F212" s="92">
        <v>8.0800285596800006</v>
      </c>
      <c r="G212" s="92">
        <v>2721.2909132499899</v>
      </c>
      <c r="H212" s="92">
        <v>5.9279084349</v>
      </c>
      <c r="I212" s="92">
        <v>3444.7333191900002</v>
      </c>
      <c r="J212" s="92">
        <v>6180.0321694300001</v>
      </c>
      <c r="K212" s="101">
        <f>FilteredProperties[[#This Row],[Deciduous Forest Acreage]]/FilteredProperties[[#This Row],[Forestland Acreage]]</f>
        <v>1.307441181236641E-3</v>
      </c>
      <c r="L212" s="101">
        <f>FilteredProperties[[#This Row],[Evergreen Forest Acreage]]/FilteredProperties[[#This Row],[Forestland Acreage]]</f>
        <v>0.44033604334797199</v>
      </c>
      <c r="M212" s="101">
        <f>FilteredProperties[[#This Row],[Mixed Forest Acreage]]/FilteredProperties[[#This Row],[Forestland Acreage]]</f>
        <v>9.5920349156479326E-4</v>
      </c>
      <c r="N212" s="101">
        <f>FilteredProperties[[#This Row],[Woody Wetlands Acreage]]/FilteredProperties[[#This Row],[Forestland Acreage]]</f>
        <v>0.557397311979966</v>
      </c>
      <c r="O212" s="92">
        <v>0.62952909771599996</v>
      </c>
      <c r="P212" s="92">
        <v>704.03749785399896</v>
      </c>
      <c r="Q212" s="92">
        <v>0.44478968664099999</v>
      </c>
      <c r="R212" s="92">
        <v>315.26441004600002</v>
      </c>
      <c r="S212" s="92">
        <f>SUM(FilteredProperties[[#This Row],[Deciduous Forest Harvested Acreage]:[Woody Wetlands Harvested Acreage]])</f>
        <v>1020.376226684356</v>
      </c>
      <c r="T212" s="101">
        <f>FilteredProperties[[#This Row],[Harvested Forestland Acreage]]/FilteredProperties[[#This Row],[Forestland Acreage]]</f>
        <v>0.16510856233592516</v>
      </c>
    </row>
    <row r="213" spans="1:20" ht="16" x14ac:dyDescent="0.2">
      <c r="A213" s="92">
        <v>208</v>
      </c>
      <c r="B213" s="92" t="s">
        <v>113</v>
      </c>
      <c r="C213" s="92" t="s">
        <v>102</v>
      </c>
      <c r="D213" s="92" t="s">
        <v>103</v>
      </c>
      <c r="E213" s="92">
        <v>8619.73657017</v>
      </c>
      <c r="F213" s="92">
        <v>21.3499049588</v>
      </c>
      <c r="G213" s="92">
        <v>721.18633898899895</v>
      </c>
      <c r="H213" s="92">
        <v>9.7853731060700007</v>
      </c>
      <c r="I213" s="92">
        <v>4227.79799413</v>
      </c>
      <c r="J213" s="92">
        <v>4980.11961117999</v>
      </c>
      <c r="K213" s="101">
        <f>FilteredProperties[[#This Row],[Deciduous Forest Acreage]]/FilteredProperties[[#This Row],[Forestland Acreage]]</f>
        <v>4.2870265426699968E-3</v>
      </c>
      <c r="L213" s="101">
        <f>FilteredProperties[[#This Row],[Evergreen Forest Acreage]]/FilteredProperties[[#This Row],[Forestland Acreage]]</f>
        <v>0.1448130557687792</v>
      </c>
      <c r="M213" s="101">
        <f>FilteredProperties[[#This Row],[Mixed Forest Acreage]]/FilteredProperties[[#This Row],[Forestland Acreage]]</f>
        <v>1.9648871653810446E-3</v>
      </c>
      <c r="N213" s="101">
        <f>FilteredProperties[[#This Row],[Woody Wetlands Acreage]]/FilteredProperties[[#This Row],[Forestland Acreage]]</f>
        <v>0.84893503052394859</v>
      </c>
      <c r="O213" s="92">
        <v>5.7010892902200003E-2</v>
      </c>
      <c r="P213" s="92">
        <v>128.186509252999</v>
      </c>
      <c r="Q213" s="92">
        <v>0.39883817745</v>
      </c>
      <c r="R213" s="92">
        <v>563.43408228800001</v>
      </c>
      <c r="S213" s="92">
        <f>SUM(FilteredProperties[[#This Row],[Deciduous Forest Harvested Acreage]:[Woody Wetlands Harvested Acreage]])</f>
        <v>692.07644061135125</v>
      </c>
      <c r="T213" s="101">
        <f>FilteredProperties[[#This Row],[Harvested Forestland Acreage]]/FilteredProperties[[#This Row],[Forestland Acreage]]</f>
        <v>0.13896783504108862</v>
      </c>
    </row>
    <row r="214" spans="1:20" ht="16" x14ac:dyDescent="0.2">
      <c r="A214" s="92">
        <v>209</v>
      </c>
      <c r="B214" s="92" t="s">
        <v>127</v>
      </c>
      <c r="C214" s="92" t="s">
        <v>127</v>
      </c>
      <c r="D214" s="92" t="s">
        <v>103</v>
      </c>
      <c r="E214" s="92">
        <v>7780.6639682100003</v>
      </c>
      <c r="F214" s="92">
        <v>3.7807123364800002</v>
      </c>
      <c r="G214" s="92">
        <v>680.07070097799897</v>
      </c>
      <c r="H214" s="92">
        <v>10.8973473226</v>
      </c>
      <c r="I214" s="92">
        <v>915.82559131400001</v>
      </c>
      <c r="J214" s="92">
        <v>1610.5743519499899</v>
      </c>
      <c r="K214" s="101">
        <f>FilteredProperties[[#This Row],[Deciduous Forest Acreage]]/FilteredProperties[[#This Row],[Forestland Acreage]]</f>
        <v>2.3474311085995708E-3</v>
      </c>
      <c r="L214" s="101">
        <f>FilteredProperties[[#This Row],[Evergreen Forest Acreage]]/FilteredProperties[[#This Row],[Forestland Acreage]]</f>
        <v>0.42225352723058629</v>
      </c>
      <c r="M214" s="101">
        <f>FilteredProperties[[#This Row],[Mixed Forest Acreage]]/FilteredProperties[[#This Row],[Forestland Acreage]]</f>
        <v>6.7661249599598582E-3</v>
      </c>
      <c r="N214" s="101">
        <f>FilteredProperties[[#This Row],[Woody Wetlands Acreage]]/FilteredProperties[[#This Row],[Forestland Acreage]]</f>
        <v>0.56863291670153049</v>
      </c>
      <c r="O214" s="92">
        <v>0</v>
      </c>
      <c r="P214" s="92">
        <v>10.8560092121</v>
      </c>
      <c r="Q214" s="92">
        <v>0</v>
      </c>
      <c r="R214" s="92">
        <v>54.9606948274999</v>
      </c>
      <c r="S214" s="92">
        <f>SUM(FilteredProperties[[#This Row],[Deciduous Forest Harvested Acreage]:[Woody Wetlands Harvested Acreage]])</f>
        <v>65.816704039599898</v>
      </c>
      <c r="T214" s="101">
        <f>FilteredProperties[[#This Row],[Harvested Forestland Acreage]]/FilteredProperties[[#This Row],[Forestland Acreage]]</f>
        <v>4.0865362074040762E-2</v>
      </c>
    </row>
    <row r="215" spans="1:20" ht="16" x14ac:dyDescent="0.2">
      <c r="A215" s="92">
        <v>210</v>
      </c>
      <c r="B215" s="92" t="s">
        <v>125</v>
      </c>
      <c r="C215" s="92" t="s">
        <v>102</v>
      </c>
      <c r="D215" s="92" t="s">
        <v>103</v>
      </c>
      <c r="E215" s="92">
        <v>5324.9760661199898</v>
      </c>
      <c r="F215" s="92">
        <v>57.600264420000002</v>
      </c>
      <c r="G215" s="92">
        <v>823.35731031099897</v>
      </c>
      <c r="H215" s="92">
        <v>42.6364805921</v>
      </c>
      <c r="I215" s="92">
        <v>333.86022526199901</v>
      </c>
      <c r="J215" s="92">
        <v>1257.4542805900001</v>
      </c>
      <c r="K215" s="101">
        <f>FilteredProperties[[#This Row],[Deciduous Forest Acreage]]/FilteredProperties[[#This Row],[Forestland Acreage]]</f>
        <v>4.5807044684737043E-2</v>
      </c>
      <c r="L215" s="101">
        <f>FilteredProperties[[#This Row],[Evergreen Forest Acreage]]/FilteredProperties[[#This Row],[Forestland Acreage]]</f>
        <v>0.65478111055033994</v>
      </c>
      <c r="M215" s="101">
        <f>FilteredProperties[[#This Row],[Mixed Forest Acreage]]/FilteredProperties[[#This Row],[Forestland Acreage]]</f>
        <v>3.39069827430186E-2</v>
      </c>
      <c r="N215" s="101">
        <f>FilteredProperties[[#This Row],[Woody Wetlands Acreage]]/FilteredProperties[[#This Row],[Forestland Acreage]]</f>
        <v>0.26550486201800605</v>
      </c>
      <c r="O215" s="92">
        <v>0</v>
      </c>
      <c r="P215" s="92">
        <v>9.4513259832699905</v>
      </c>
      <c r="Q215" s="92">
        <v>0.96371551864899996</v>
      </c>
      <c r="R215" s="92">
        <v>17.785017627599899</v>
      </c>
      <c r="S215" s="92">
        <f>SUM(FilteredProperties[[#This Row],[Deciduous Forest Harvested Acreage]:[Woody Wetlands Harvested Acreage]])</f>
        <v>28.200059129518891</v>
      </c>
      <c r="T215" s="101">
        <f>FilteredProperties[[#This Row],[Harvested Forestland Acreage]]/FilteredProperties[[#This Row],[Forestland Acreage]]</f>
        <v>2.2426309699536247E-2</v>
      </c>
    </row>
    <row r="216" spans="1:20" ht="16" x14ac:dyDescent="0.2">
      <c r="A216" s="92">
        <v>211</v>
      </c>
      <c r="B216" s="92" t="s">
        <v>94</v>
      </c>
      <c r="C216" s="92" t="s">
        <v>95</v>
      </c>
      <c r="D216" s="92" t="s">
        <v>139</v>
      </c>
      <c r="E216" s="92">
        <v>6876.5334595300001</v>
      </c>
      <c r="F216" s="92">
        <v>1.5826937510900001</v>
      </c>
      <c r="G216" s="92">
        <v>3544.2984457900002</v>
      </c>
      <c r="H216" s="92">
        <v>0.22239484332699999</v>
      </c>
      <c r="I216" s="92">
        <v>2541.52327685</v>
      </c>
      <c r="J216" s="92">
        <v>6087.6268112300004</v>
      </c>
      <c r="K216" s="101">
        <f>FilteredProperties[[#This Row],[Deciduous Forest Acreage]]/FilteredProperties[[#This Row],[Forestland Acreage]]</f>
        <v>2.5998534407042901E-4</v>
      </c>
      <c r="L216" s="101">
        <f>FilteredProperties[[#This Row],[Evergreen Forest Acreage]]/FilteredProperties[[#This Row],[Forestland Acreage]]</f>
        <v>0.58221348904826797</v>
      </c>
      <c r="M216" s="101">
        <f>FilteredProperties[[#This Row],[Mixed Forest Acreage]]/FilteredProperties[[#This Row],[Forestland Acreage]]</f>
        <v>3.6532272792534284E-5</v>
      </c>
      <c r="N216" s="101">
        <f>FilteredProperties[[#This Row],[Woody Wetlands Acreage]]/FilteredProperties[[#This Row],[Forestland Acreage]]</f>
        <v>0.41748999333559461</v>
      </c>
      <c r="O216" s="92">
        <v>1.33436905994</v>
      </c>
      <c r="P216" s="92">
        <v>2566.8141338599899</v>
      </c>
      <c r="Q216" s="92">
        <v>0.104768943662</v>
      </c>
      <c r="R216" s="92">
        <v>1729.82528008999</v>
      </c>
      <c r="S216" s="92">
        <f>SUM(FilteredProperties[[#This Row],[Deciduous Forest Harvested Acreage]:[Woody Wetlands Harvested Acreage]])</f>
        <v>4298.0785519535821</v>
      </c>
      <c r="T216" s="101">
        <f>FilteredProperties[[#This Row],[Harvested Forestland Acreage]]/FilteredProperties[[#This Row],[Forestland Acreage]]</f>
        <v>0.70603515708696318</v>
      </c>
    </row>
    <row r="217" spans="1:20" ht="16" x14ac:dyDescent="0.2">
      <c r="A217" s="92">
        <v>212</v>
      </c>
      <c r="B217" s="92" t="s">
        <v>127</v>
      </c>
      <c r="C217" s="92" t="s">
        <v>127</v>
      </c>
      <c r="D217" s="92" t="s">
        <v>103</v>
      </c>
      <c r="E217" s="92">
        <v>13628.904798400001</v>
      </c>
      <c r="F217" s="92">
        <v>79.401261853099896</v>
      </c>
      <c r="G217" s="92">
        <v>5582.3407706600001</v>
      </c>
      <c r="H217" s="92">
        <v>8.3066186433200002</v>
      </c>
      <c r="I217" s="92">
        <v>7149.0659726900003</v>
      </c>
      <c r="J217" s="92">
        <v>12819.1146238</v>
      </c>
      <c r="K217" s="101">
        <f>FilteredProperties[[#This Row],[Deciduous Forest Acreage]]/FilteredProperties[[#This Row],[Forestland Acreage]]</f>
        <v>6.1939739352734483E-3</v>
      </c>
      <c r="L217" s="101">
        <f>FilteredProperties[[#This Row],[Evergreen Forest Acreage]]/FilteredProperties[[#This Row],[Forestland Acreage]]</f>
        <v>0.43547007219171069</v>
      </c>
      <c r="M217" s="101">
        <f>FilteredProperties[[#This Row],[Mixed Forest Acreage]]/FilteredProperties[[#This Row],[Forestland Acreage]]</f>
        <v>6.4798692320746645E-4</v>
      </c>
      <c r="N217" s="101">
        <f>FilteredProperties[[#This Row],[Woody Wetlands Acreage]]/FilteredProperties[[#This Row],[Forestland Acreage]]</f>
        <v>0.55768796695342959</v>
      </c>
      <c r="O217" s="92">
        <v>9.82541949218</v>
      </c>
      <c r="P217" s="92">
        <v>1943.2375097900001</v>
      </c>
      <c r="Q217" s="92">
        <v>0</v>
      </c>
      <c r="R217" s="92">
        <v>164.05900278799899</v>
      </c>
      <c r="S217" s="92">
        <f>SUM(FilteredProperties[[#This Row],[Deciduous Forest Harvested Acreage]:[Woody Wetlands Harvested Acreage]])</f>
        <v>2117.1219320701789</v>
      </c>
      <c r="T217" s="101">
        <f>FilteredProperties[[#This Row],[Harvested Forestland Acreage]]/FilteredProperties[[#This Row],[Forestland Acreage]]</f>
        <v>0.16515352223620225</v>
      </c>
    </row>
    <row r="218" spans="1:20" ht="16" x14ac:dyDescent="0.2">
      <c r="A218" s="92">
        <v>213</v>
      </c>
      <c r="B218" s="92" t="s">
        <v>127</v>
      </c>
      <c r="C218" s="92" t="s">
        <v>127</v>
      </c>
      <c r="D218" s="92" t="s">
        <v>103</v>
      </c>
      <c r="E218" s="92">
        <v>6124.9384795699898</v>
      </c>
      <c r="F218" s="92">
        <v>33.1354282864</v>
      </c>
      <c r="G218" s="92">
        <v>2016.5536970600001</v>
      </c>
      <c r="H218" s="92">
        <v>2.3683338361700002</v>
      </c>
      <c r="I218" s="92">
        <v>3277.1649452699899</v>
      </c>
      <c r="J218" s="92">
        <v>5329.2224044499899</v>
      </c>
      <c r="K218" s="101">
        <f>FilteredProperties[[#This Row],[Deciduous Forest Acreage]]/FilteredProperties[[#This Row],[Forestland Acreage]]</f>
        <v>6.2176853904110591E-3</v>
      </c>
      <c r="L218" s="101">
        <f>FilteredProperties[[#This Row],[Evergreen Forest Acreage]]/FilteredProperties[[#This Row],[Forestland Acreage]]</f>
        <v>0.37839548512295978</v>
      </c>
      <c r="M218" s="101">
        <f>FilteredProperties[[#This Row],[Mixed Forest Acreage]]/FilteredProperties[[#This Row],[Forestland Acreage]]</f>
        <v>4.4440514139406186E-4</v>
      </c>
      <c r="N218" s="101">
        <f>FilteredProperties[[#This Row],[Woody Wetlands Acreage]]/FilteredProperties[[#This Row],[Forestland Acreage]]</f>
        <v>0.61494242434571733</v>
      </c>
      <c r="O218" s="92">
        <v>9.5317160664400005E-2</v>
      </c>
      <c r="P218" s="92">
        <v>83.365199613200005</v>
      </c>
      <c r="Q218" s="92">
        <v>0</v>
      </c>
      <c r="R218" s="92">
        <v>43.232060336399897</v>
      </c>
      <c r="S218" s="92">
        <f>SUM(FilteredProperties[[#This Row],[Deciduous Forest Harvested Acreage]:[Woody Wetlands Harvested Acreage]])</f>
        <v>126.6925771102643</v>
      </c>
      <c r="T218" s="101">
        <f>FilteredProperties[[#This Row],[Harvested Forestland Acreage]]/FilteredProperties[[#This Row],[Forestland Acreage]]</f>
        <v>2.3773182557454135E-2</v>
      </c>
    </row>
    <row r="219" spans="1:20" ht="16" x14ac:dyDescent="0.2">
      <c r="A219" s="92">
        <v>214</v>
      </c>
      <c r="B219" s="92" t="s">
        <v>124</v>
      </c>
      <c r="C219" s="92" t="s">
        <v>124</v>
      </c>
      <c r="D219" s="92" t="s">
        <v>103</v>
      </c>
      <c r="E219" s="92">
        <v>5279.0336562399898</v>
      </c>
      <c r="F219" s="92">
        <v>113.11115739500001</v>
      </c>
      <c r="G219" s="92">
        <v>2335.3745508000002</v>
      </c>
      <c r="H219" s="92">
        <v>6.8942401429800002</v>
      </c>
      <c r="I219" s="92">
        <v>2090.3654724299899</v>
      </c>
      <c r="J219" s="92">
        <v>4545.7454207700002</v>
      </c>
      <c r="K219" s="101">
        <f>FilteredProperties[[#This Row],[Deciduous Forest Acreage]]/FilteredProperties[[#This Row],[Forestland Acreage]]</f>
        <v>2.4882862308606847E-2</v>
      </c>
      <c r="L219" s="101">
        <f>FilteredProperties[[#This Row],[Evergreen Forest Acreage]]/FilteredProperties[[#This Row],[Forestland Acreage]]</f>
        <v>0.51374952502386573</v>
      </c>
      <c r="M219" s="101">
        <f>FilteredProperties[[#This Row],[Mixed Forest Acreage]]/FilteredProperties[[#This Row],[Forestland Acreage]]</f>
        <v>1.5166357780353194E-3</v>
      </c>
      <c r="N219" s="101">
        <f>FilteredProperties[[#This Row],[Woody Wetlands Acreage]]/FilteredProperties[[#This Row],[Forestland Acreage]]</f>
        <v>0.45985097688904553</v>
      </c>
      <c r="O219" s="92">
        <v>19.9986413198999</v>
      </c>
      <c r="P219" s="92">
        <v>1115.2638125399901</v>
      </c>
      <c r="Q219" s="92">
        <v>1.55530828581</v>
      </c>
      <c r="R219" s="92">
        <v>718.88941890099898</v>
      </c>
      <c r="S219" s="92">
        <f>SUM(FilteredProperties[[#This Row],[Deciduous Forest Harvested Acreage]:[Woody Wetlands Harvested Acreage]])</f>
        <v>1855.7071810466991</v>
      </c>
      <c r="T219" s="101">
        <f>FilteredProperties[[#This Row],[Harvested Forestland Acreage]]/FilteredProperties[[#This Row],[Forestland Acreage]]</f>
        <v>0.40822945617846818</v>
      </c>
    </row>
    <row r="220" spans="1:20" ht="16" x14ac:dyDescent="0.2">
      <c r="A220" s="92">
        <v>215</v>
      </c>
      <c r="B220" s="92" t="s">
        <v>94</v>
      </c>
      <c r="C220" s="92" t="s">
        <v>95</v>
      </c>
      <c r="D220" s="92" t="s">
        <v>139</v>
      </c>
      <c r="E220" s="92">
        <v>7130.9357008300003</v>
      </c>
      <c r="F220" s="92">
        <v>189.203569004999</v>
      </c>
      <c r="G220" s="92">
        <v>4062.121975</v>
      </c>
      <c r="H220" s="92">
        <v>10.9632408025</v>
      </c>
      <c r="I220" s="92">
        <v>1915.13264193999</v>
      </c>
      <c r="J220" s="92">
        <v>6177.4214267500001</v>
      </c>
      <c r="K220" s="101">
        <f>FilteredProperties[[#This Row],[Deciduous Forest Acreage]]/FilteredProperties[[#This Row],[Forestland Acreage]]</f>
        <v>3.0628243717628439E-2</v>
      </c>
      <c r="L220" s="101">
        <f>FilteredProperties[[#This Row],[Evergreen Forest Acreage]]/FilteredProperties[[#This Row],[Forestland Acreage]]</f>
        <v>0.65757566051910443</v>
      </c>
      <c r="M220" s="101">
        <f>FilteredProperties[[#This Row],[Mixed Forest Acreage]]/FilteredProperties[[#This Row],[Forestland Acreage]]</f>
        <v>1.7747276808776609E-3</v>
      </c>
      <c r="N220" s="101">
        <f>FilteredProperties[[#This Row],[Woody Wetlands Acreage]]/FilteredProperties[[#This Row],[Forestland Acreage]]</f>
        <v>0.31002136808198294</v>
      </c>
      <c r="O220" s="92">
        <v>9.3949823803200001</v>
      </c>
      <c r="P220" s="92">
        <v>1290.9216271099899</v>
      </c>
      <c r="Q220" s="92">
        <v>9.5718257799099996E-2</v>
      </c>
      <c r="R220" s="92">
        <v>257.04370871600003</v>
      </c>
      <c r="S220" s="92">
        <f>SUM(FilteredProperties[[#This Row],[Deciduous Forest Harvested Acreage]:[Woody Wetlands Harvested Acreage]])</f>
        <v>1557.456036464109</v>
      </c>
      <c r="T220" s="101">
        <f>FilteredProperties[[#This Row],[Harvested Forestland Acreage]]/FilteredProperties[[#This Row],[Forestland Acreage]]</f>
        <v>0.25212073596272377</v>
      </c>
    </row>
    <row r="221" spans="1:20" ht="16" x14ac:dyDescent="0.2">
      <c r="A221" s="92">
        <v>216</v>
      </c>
      <c r="B221" s="92" t="s">
        <v>94</v>
      </c>
      <c r="C221" s="92" t="s">
        <v>95</v>
      </c>
      <c r="D221" s="92" t="s">
        <v>139</v>
      </c>
      <c r="E221" s="92">
        <v>14803.714308299899</v>
      </c>
      <c r="F221" s="92">
        <v>1.9744901124000001</v>
      </c>
      <c r="G221" s="92">
        <v>7060.2916530900002</v>
      </c>
      <c r="H221" s="92">
        <v>0.356729276416</v>
      </c>
      <c r="I221" s="92">
        <v>5074.1645529999896</v>
      </c>
      <c r="J221" s="92">
        <v>12136.787425500001</v>
      </c>
      <c r="K221" s="101">
        <f>FilteredProperties[[#This Row],[Deciduous Forest Acreage]]/FilteredProperties[[#This Row],[Forestland Acreage]]</f>
        <v>1.6268638834783389E-4</v>
      </c>
      <c r="L221" s="101">
        <f>FilteredProperties[[#This Row],[Evergreen Forest Acreage]]/FilteredProperties[[#This Row],[Forestland Acreage]]</f>
        <v>0.58172656449893589</v>
      </c>
      <c r="M221" s="101">
        <f>FilteredProperties[[#This Row],[Mixed Forest Acreage]]/FilteredProperties[[#This Row],[Forestland Acreage]]</f>
        <v>2.9392397173117975E-5</v>
      </c>
      <c r="N221" s="101">
        <f>FilteredProperties[[#This Row],[Woody Wetlands Acreage]]/FilteredProperties[[#This Row],[Forestland Acreage]]</f>
        <v>0.41808135671379681</v>
      </c>
      <c r="O221" s="92">
        <v>0</v>
      </c>
      <c r="P221" s="92">
        <v>1852.76233221999</v>
      </c>
      <c r="Q221" s="92">
        <v>0</v>
      </c>
      <c r="R221" s="92">
        <v>901.55182965200004</v>
      </c>
      <c r="S221" s="92">
        <f>SUM(FilteredProperties[[#This Row],[Deciduous Forest Harvested Acreage]:[Woody Wetlands Harvested Acreage]])</f>
        <v>2754.3141618719901</v>
      </c>
      <c r="T221" s="101">
        <f>FilteredProperties[[#This Row],[Harvested Forestland Acreage]]/FilteredProperties[[#This Row],[Forestland Acreage]]</f>
        <v>0.22693930982798938</v>
      </c>
    </row>
    <row r="222" spans="1:20" ht="16" x14ac:dyDescent="0.2">
      <c r="A222" s="92">
        <v>217</v>
      </c>
      <c r="B222" s="92" t="s">
        <v>127</v>
      </c>
      <c r="C222" s="92" t="s">
        <v>127</v>
      </c>
      <c r="D222" s="92" t="s">
        <v>126</v>
      </c>
      <c r="E222" s="92">
        <v>5269.44181423999</v>
      </c>
      <c r="F222" s="92">
        <v>0</v>
      </c>
      <c r="G222" s="92">
        <v>0</v>
      </c>
      <c r="H222" s="92">
        <v>0</v>
      </c>
      <c r="I222" s="92">
        <v>5251.3840665799898</v>
      </c>
      <c r="J222" s="92">
        <v>5251.3840665799898</v>
      </c>
      <c r="K222" s="101">
        <f>FilteredProperties[[#This Row],[Deciduous Forest Acreage]]/FilteredProperties[[#This Row],[Forestland Acreage]]</f>
        <v>0</v>
      </c>
      <c r="L222" s="101">
        <f>FilteredProperties[[#This Row],[Evergreen Forest Acreage]]/FilteredProperties[[#This Row],[Forestland Acreage]]</f>
        <v>0</v>
      </c>
      <c r="M222" s="101">
        <f>FilteredProperties[[#This Row],[Mixed Forest Acreage]]/FilteredProperties[[#This Row],[Forestland Acreage]]</f>
        <v>0</v>
      </c>
      <c r="N222" s="101">
        <f>FilteredProperties[[#This Row],[Woody Wetlands Acreage]]/FilteredProperties[[#This Row],[Forestland Acreage]]</f>
        <v>1</v>
      </c>
      <c r="O222" s="92">
        <v>0</v>
      </c>
      <c r="P222" s="92">
        <v>0</v>
      </c>
      <c r="Q222" s="92">
        <v>0</v>
      </c>
      <c r="R222" s="92">
        <v>8.6190162465399904</v>
      </c>
      <c r="S222" s="92">
        <f>SUM(FilteredProperties[[#This Row],[Deciduous Forest Harvested Acreage]:[Woody Wetlands Harvested Acreage]])</f>
        <v>8.6190162465399904</v>
      </c>
      <c r="T222" s="101">
        <f>FilteredProperties[[#This Row],[Harvested Forestland Acreage]]/FilteredProperties[[#This Row],[Forestland Acreage]]</f>
        <v>1.6412846855730361E-3</v>
      </c>
    </row>
    <row r="223" spans="1:20" ht="16" x14ac:dyDescent="0.2">
      <c r="A223" s="92">
        <v>218</v>
      </c>
      <c r="B223" s="92" t="s">
        <v>136</v>
      </c>
      <c r="C223" s="92" t="s">
        <v>136</v>
      </c>
      <c r="D223" s="92" t="s">
        <v>136</v>
      </c>
      <c r="E223" s="92">
        <v>5862.9888977800001</v>
      </c>
      <c r="F223" s="92">
        <v>0</v>
      </c>
      <c r="G223" s="92">
        <v>2316.5270871500002</v>
      </c>
      <c r="H223" s="92">
        <v>0</v>
      </c>
      <c r="I223" s="92">
        <v>3001.2849447799899</v>
      </c>
      <c r="J223" s="92">
        <v>5317.8120319299896</v>
      </c>
      <c r="K223" s="101">
        <f>FilteredProperties[[#This Row],[Deciduous Forest Acreage]]/FilteredProperties[[#This Row],[Forestland Acreage]]</f>
        <v>0</v>
      </c>
      <c r="L223" s="101">
        <f>FilteredProperties[[#This Row],[Evergreen Forest Acreage]]/FilteredProperties[[#This Row],[Forestland Acreage]]</f>
        <v>0.43561657938279263</v>
      </c>
      <c r="M223" s="101">
        <f>FilteredProperties[[#This Row],[Mixed Forest Acreage]]/FilteredProperties[[#This Row],[Forestland Acreage]]</f>
        <v>0</v>
      </c>
      <c r="N223" s="101">
        <f>FilteredProperties[[#This Row],[Woody Wetlands Acreage]]/FilteredProperties[[#This Row],[Forestland Acreage]]</f>
        <v>0.56438342061720748</v>
      </c>
      <c r="O223" s="92">
        <v>0</v>
      </c>
      <c r="P223" s="92">
        <v>88.663130002200006</v>
      </c>
      <c r="Q223" s="92">
        <v>0</v>
      </c>
      <c r="R223" s="92">
        <v>209.49782846100001</v>
      </c>
      <c r="S223" s="92">
        <f>SUM(FilteredProperties[[#This Row],[Deciduous Forest Harvested Acreage]:[Woody Wetlands Harvested Acreage]])</f>
        <v>298.16095846320002</v>
      </c>
      <c r="T223" s="101">
        <f>FilteredProperties[[#This Row],[Harvested Forestland Acreage]]/FilteredProperties[[#This Row],[Forestland Acreage]]</f>
        <v>5.6068352298452466E-2</v>
      </c>
    </row>
    <row r="224" spans="1:20" ht="16" x14ac:dyDescent="0.2">
      <c r="A224" s="92">
        <v>219</v>
      </c>
      <c r="B224" s="92" t="s">
        <v>94</v>
      </c>
      <c r="C224" s="92" t="s">
        <v>95</v>
      </c>
      <c r="D224" s="92" t="s">
        <v>139</v>
      </c>
      <c r="E224" s="92">
        <v>32664.2788784</v>
      </c>
      <c r="F224" s="92">
        <v>13.620204182</v>
      </c>
      <c r="G224" s="92">
        <v>16373.3443845</v>
      </c>
      <c r="H224" s="92">
        <v>93.620334871400004</v>
      </c>
      <c r="I224" s="92">
        <v>13673.1641951</v>
      </c>
      <c r="J224" s="92">
        <v>30153.749118700001</v>
      </c>
      <c r="K224" s="101">
        <f>FilteredProperties[[#This Row],[Deciduous Forest Acreage]]/FilteredProperties[[#This Row],[Forestland Acreage]]</f>
        <v>4.5169189835679043E-4</v>
      </c>
      <c r="L224" s="101">
        <f>FilteredProperties[[#This Row],[Evergreen Forest Acreage]]/FilteredProperties[[#This Row],[Forestland Acreage]]</f>
        <v>0.54299531113184152</v>
      </c>
      <c r="M224" s="101">
        <f>FilteredProperties[[#This Row],[Mixed Forest Acreage]]/FilteredProperties[[#This Row],[Forestland Acreage]]</f>
        <v>3.1047659945323638E-3</v>
      </c>
      <c r="N224" s="101">
        <f>FilteredProperties[[#This Row],[Woody Wetlands Acreage]]/FilteredProperties[[#This Row],[Forestland Acreage]]</f>
        <v>0.45344823097372383</v>
      </c>
      <c r="O224" s="92">
        <v>0.91697321867699999</v>
      </c>
      <c r="P224" s="92">
        <v>5653.8234784699898</v>
      </c>
      <c r="Q224" s="92">
        <v>23.3001722767</v>
      </c>
      <c r="R224" s="92">
        <v>2546.7531184300001</v>
      </c>
      <c r="S224" s="92">
        <f>SUM(FilteredProperties[[#This Row],[Deciduous Forest Harvested Acreage]:[Woody Wetlands Harvested Acreage]])</f>
        <v>8224.7937423953681</v>
      </c>
      <c r="T224" s="101">
        <f>FilteredProperties[[#This Row],[Harvested Forestland Acreage]]/FilteredProperties[[#This Row],[Forestland Acreage]]</f>
        <v>0.27276189471559675</v>
      </c>
    </row>
    <row r="225" spans="1:20" ht="16" x14ac:dyDescent="0.2">
      <c r="A225" s="92">
        <v>220</v>
      </c>
      <c r="B225" s="92" t="s">
        <v>94</v>
      </c>
      <c r="C225" s="92" t="s">
        <v>95</v>
      </c>
      <c r="D225" s="92" t="s">
        <v>139</v>
      </c>
      <c r="E225" s="92">
        <v>11136.6044961999</v>
      </c>
      <c r="F225" s="92">
        <v>58.811915487500002</v>
      </c>
      <c r="G225" s="92">
        <v>4888.2776629800001</v>
      </c>
      <c r="H225" s="92">
        <v>0.222394843329</v>
      </c>
      <c r="I225" s="92">
        <v>4546.0313807599896</v>
      </c>
      <c r="J225" s="92">
        <v>9493.3433540700007</v>
      </c>
      <c r="K225" s="101">
        <f>FilteredProperties[[#This Row],[Deciduous Forest Acreage]]/FilteredProperties[[#This Row],[Forestland Acreage]]</f>
        <v>6.1950688281264014E-3</v>
      </c>
      <c r="L225" s="101">
        <f>FilteredProperties[[#This Row],[Evergreen Forest Acreage]]/FilteredProperties[[#This Row],[Forestland Acreage]]</f>
        <v>0.5149163451340133</v>
      </c>
      <c r="M225" s="101">
        <f>FilteredProperties[[#This Row],[Mixed Forest Acreage]]/FilteredProperties[[#This Row],[Forestland Acreage]]</f>
        <v>2.3426398375621224E-5</v>
      </c>
      <c r="N225" s="101">
        <f>FilteredProperties[[#This Row],[Woody Wetlands Acreage]]/FilteredProperties[[#This Row],[Forestland Acreage]]</f>
        <v>0.47886515963957083</v>
      </c>
      <c r="O225" s="92">
        <v>18.660992594500001</v>
      </c>
      <c r="P225" s="92">
        <v>2468.5684493899898</v>
      </c>
      <c r="Q225" s="92">
        <v>0</v>
      </c>
      <c r="R225" s="92">
        <v>961.21514797299903</v>
      </c>
      <c r="S225" s="92">
        <f>SUM(FilteredProperties[[#This Row],[Deciduous Forest Harvested Acreage]:[Woody Wetlands Harvested Acreage]])</f>
        <v>3448.4445899574889</v>
      </c>
      <c r="T225" s="101">
        <f>FilteredProperties[[#This Row],[Harvested Forestland Acreage]]/FilteredProperties[[#This Row],[Forestland Acreage]]</f>
        <v>0.36324869556930822</v>
      </c>
    </row>
    <row r="226" spans="1:20" ht="32" x14ac:dyDescent="0.2">
      <c r="A226" s="92">
        <v>221</v>
      </c>
      <c r="B226" s="92" t="s">
        <v>99</v>
      </c>
      <c r="C226" s="92" t="s">
        <v>95</v>
      </c>
      <c r="D226" s="92" t="s">
        <v>139</v>
      </c>
      <c r="E226" s="92">
        <v>6728.5671703199896</v>
      </c>
      <c r="F226" s="92">
        <v>6.2270556130200001</v>
      </c>
      <c r="G226" s="92">
        <v>4273.3873841900004</v>
      </c>
      <c r="H226" s="92">
        <v>43.589979731699898</v>
      </c>
      <c r="I226" s="92">
        <v>1935.4350572599899</v>
      </c>
      <c r="J226" s="92">
        <v>6258.6394767900001</v>
      </c>
      <c r="K226" s="101">
        <f>FilteredProperties[[#This Row],[Deciduous Forest Acreage]]/FilteredProperties[[#This Row],[Forestland Acreage]]</f>
        <v>9.9495355757635057E-4</v>
      </c>
      <c r="L226" s="101">
        <f>FilteredProperties[[#This Row],[Evergreen Forest Acreage]]/FilteredProperties[[#This Row],[Forestland Acreage]]</f>
        <v>0.68279813848325099</v>
      </c>
      <c r="M226" s="101">
        <f>FilteredProperties[[#This Row],[Mixed Forest Acreage]]/FilteredProperties[[#This Row],[Forestland Acreage]]</f>
        <v>6.964769243116206E-3</v>
      </c>
      <c r="N226" s="101">
        <f>FilteredProperties[[#This Row],[Woody Wetlands Acreage]]/FilteredProperties[[#This Row],[Forestland Acreage]]</f>
        <v>0.30924213871680895</v>
      </c>
      <c r="O226" s="92">
        <v>0</v>
      </c>
      <c r="P226" s="92">
        <v>2110.31034197999</v>
      </c>
      <c r="Q226" s="92">
        <v>23.628687721799899</v>
      </c>
      <c r="R226" s="92">
        <v>362.36212358799901</v>
      </c>
      <c r="S226" s="92">
        <f>SUM(FilteredProperties[[#This Row],[Deciduous Forest Harvested Acreage]:[Woody Wetlands Harvested Acreage]])</f>
        <v>2496.301153289789</v>
      </c>
      <c r="T226" s="101">
        <f>FilteredProperties[[#This Row],[Harvested Forestland Acreage]]/FilteredProperties[[#This Row],[Forestland Acreage]]</f>
        <v>0.39885683822294865</v>
      </c>
    </row>
    <row r="227" spans="1:20" ht="16" x14ac:dyDescent="0.2">
      <c r="A227" s="92">
        <v>222</v>
      </c>
      <c r="B227" s="92" t="s">
        <v>106</v>
      </c>
      <c r="C227" s="92" t="s">
        <v>102</v>
      </c>
      <c r="D227" s="92" t="s">
        <v>103</v>
      </c>
      <c r="E227" s="92">
        <v>8243.8774706700005</v>
      </c>
      <c r="F227" s="92">
        <v>8.0159446562000003</v>
      </c>
      <c r="G227" s="92">
        <v>4398.5369780999899</v>
      </c>
      <c r="H227" s="92">
        <v>64.662431343500003</v>
      </c>
      <c r="I227" s="92">
        <v>2952.3769395200002</v>
      </c>
      <c r="J227" s="92">
        <v>7423.5922936200004</v>
      </c>
      <c r="K227" s="101">
        <f>FilteredProperties[[#This Row],[Deciduous Forest Acreage]]/FilteredProperties[[#This Row],[Forestland Acreage]]</f>
        <v>1.0797932239744741E-3</v>
      </c>
      <c r="L227" s="101">
        <f>FilteredProperties[[#This Row],[Evergreen Forest Acreage]]/FilteredProperties[[#This Row],[Forestland Acreage]]</f>
        <v>0.59250788622648232</v>
      </c>
      <c r="M227" s="101">
        <f>FilteredProperties[[#This Row],[Mixed Forest Acreage]]/FilteredProperties[[#This Row],[Forestland Acreage]]</f>
        <v>8.7103963668738009E-3</v>
      </c>
      <c r="N227" s="101">
        <f>FilteredProperties[[#This Row],[Woody Wetlands Acreage]]/FilteredProperties[[#This Row],[Forestland Acreage]]</f>
        <v>0.39770192418262762</v>
      </c>
      <c r="O227" s="92">
        <v>0.91317863420699996</v>
      </c>
      <c r="P227" s="92">
        <v>2342.02157041999</v>
      </c>
      <c r="Q227" s="92">
        <v>55.887095979400002</v>
      </c>
      <c r="R227" s="92">
        <v>914.39052050700002</v>
      </c>
      <c r="S227" s="92">
        <f>SUM(FilteredProperties[[#This Row],[Deciduous Forest Harvested Acreage]:[Woody Wetlands Harvested Acreage]])</f>
        <v>3313.2123655405967</v>
      </c>
      <c r="T227" s="101">
        <f>FilteredProperties[[#This Row],[Harvested Forestland Acreage]]/FilteredProperties[[#This Row],[Forestland Acreage]]</f>
        <v>0.44630850328190097</v>
      </c>
    </row>
    <row r="228" spans="1:20" ht="16" x14ac:dyDescent="0.2">
      <c r="A228" s="92">
        <v>223</v>
      </c>
      <c r="B228" s="92" t="s">
        <v>94</v>
      </c>
      <c r="C228" s="92" t="s">
        <v>95</v>
      </c>
      <c r="D228" s="92" t="s">
        <v>139</v>
      </c>
      <c r="E228" s="92">
        <v>9919.0749420299908</v>
      </c>
      <c r="F228" s="92">
        <v>9.8478949830199998</v>
      </c>
      <c r="G228" s="92">
        <v>4087.6297299500002</v>
      </c>
      <c r="H228" s="92">
        <v>6.62949274144</v>
      </c>
      <c r="I228" s="92">
        <v>4383.5125650399896</v>
      </c>
      <c r="J228" s="92">
        <v>8487.6196827099902</v>
      </c>
      <c r="K228" s="101">
        <f>FilteredProperties[[#This Row],[Deciduous Forest Acreage]]/FilteredProperties[[#This Row],[Forestland Acreage]]</f>
        <v>1.1602658167025328E-3</v>
      </c>
      <c r="L228" s="101">
        <f>FilteredProperties[[#This Row],[Evergreen Forest Acreage]]/FilteredProperties[[#This Row],[Forestland Acreage]]</f>
        <v>0.4815990681435518</v>
      </c>
      <c r="M228" s="101">
        <f>FilteredProperties[[#This Row],[Mixed Forest Acreage]]/FilteredProperties[[#This Row],[Forestland Acreage]]</f>
        <v>7.8107796876724408E-4</v>
      </c>
      <c r="N228" s="101">
        <f>FilteredProperties[[#This Row],[Woody Wetlands Acreage]]/FilteredProperties[[#This Row],[Forestland Acreage]]</f>
        <v>0.51645958807150383</v>
      </c>
      <c r="O228" s="92">
        <v>7.6511617289600001E-2</v>
      </c>
      <c r="P228" s="92">
        <v>1572.6411962699899</v>
      </c>
      <c r="Q228" s="92">
        <v>0.81084989784700001</v>
      </c>
      <c r="R228" s="92">
        <v>634.82952404299897</v>
      </c>
      <c r="S228" s="92">
        <f>SUM(FilteredProperties[[#This Row],[Deciduous Forest Harvested Acreage]:[Woody Wetlands Harvested Acreage]])</f>
        <v>2208.3580818281253</v>
      </c>
      <c r="T228" s="101">
        <f>FilteredProperties[[#This Row],[Harvested Forestland Acreage]]/FilteredProperties[[#This Row],[Forestland Acreage]]</f>
        <v>0.26018579582762646</v>
      </c>
    </row>
    <row r="229" spans="1:20" x14ac:dyDescent="0.2">
      <c r="A229" s="92">
        <v>224</v>
      </c>
      <c r="B229" s="92"/>
      <c r="C229" s="92"/>
      <c r="D229" s="92"/>
      <c r="E229" s="92">
        <v>32470.011927700001</v>
      </c>
      <c r="F229" s="92">
        <v>143.841799597999</v>
      </c>
      <c r="G229" s="92">
        <v>10732.0732258999</v>
      </c>
      <c r="H229" s="92">
        <v>2.9728296967899999</v>
      </c>
      <c r="I229" s="92">
        <v>17638.925034600001</v>
      </c>
      <c r="J229" s="92">
        <v>28517.812889799901</v>
      </c>
      <c r="K229" s="101">
        <f>FilteredProperties[[#This Row],[Deciduous Forest Acreage]]/FilteredProperties[[#This Row],[Forestland Acreage]]</f>
        <v>5.0439281635601008E-3</v>
      </c>
      <c r="L229" s="101">
        <f>FilteredProperties[[#This Row],[Evergreen Forest Acreage]]/FilteredProperties[[#This Row],[Forestland Acreage]]</f>
        <v>0.37632876221508876</v>
      </c>
      <c r="M229" s="101">
        <f>FilteredProperties[[#This Row],[Mixed Forest Acreage]]/FilteredProperties[[#This Row],[Forestland Acreage]]</f>
        <v>1.0424465958444189E-4</v>
      </c>
      <c r="N229" s="101">
        <f>FilteredProperties[[#This Row],[Woody Wetlands Acreage]]/FilteredProperties[[#This Row],[Forestland Acreage]]</f>
        <v>0.61852306496158393</v>
      </c>
      <c r="O229" s="92">
        <v>70.207796797900002</v>
      </c>
      <c r="P229" s="92">
        <v>6769.7454926199898</v>
      </c>
      <c r="Q229" s="92">
        <v>1.11197421661</v>
      </c>
      <c r="R229" s="92">
        <v>3818.6679237200001</v>
      </c>
      <c r="S229" s="92">
        <f>SUM(FilteredProperties[[#This Row],[Deciduous Forest Harvested Acreage]:[Woody Wetlands Harvested Acreage]])</f>
        <v>10659.733187354501</v>
      </c>
      <c r="T229" s="101">
        <f>FilteredProperties[[#This Row],[Harvested Forestland Acreage]]/FilteredProperties[[#This Row],[Forestland Acreage]]</f>
        <v>0.37379210069672691</v>
      </c>
    </row>
    <row r="230" spans="1:20" ht="16" x14ac:dyDescent="0.2">
      <c r="A230" s="92">
        <v>225</v>
      </c>
      <c r="B230" s="92" t="s">
        <v>125</v>
      </c>
      <c r="C230" s="92" t="s">
        <v>102</v>
      </c>
      <c r="D230" s="92" t="s">
        <v>103</v>
      </c>
      <c r="E230" s="92">
        <v>14286.780810300001</v>
      </c>
      <c r="F230" s="92">
        <v>16.3207239093</v>
      </c>
      <c r="G230" s="92">
        <v>5429.48930466</v>
      </c>
      <c r="H230" s="92">
        <v>8.2117041204000003</v>
      </c>
      <c r="I230" s="92">
        <v>6688.09018482999</v>
      </c>
      <c r="J230" s="92">
        <v>12142.1119175</v>
      </c>
      <c r="K230" s="101">
        <f>FilteredProperties[[#This Row],[Deciduous Forest Acreage]]/FilteredProperties[[#This Row],[Forestland Acreage]]</f>
        <v>1.3441421080773858E-3</v>
      </c>
      <c r="L230" s="101">
        <f>FilteredProperties[[#This Row],[Evergreen Forest Acreage]]/FilteredProperties[[#This Row],[Forestland Acreage]]</f>
        <v>0.44716185631880623</v>
      </c>
      <c r="M230" s="101">
        <f>FilteredProperties[[#This Row],[Mixed Forest Acreage]]/FilteredProperties[[#This Row],[Forestland Acreage]]</f>
        <v>6.7629949190014952E-4</v>
      </c>
      <c r="N230" s="101">
        <f>FilteredProperties[[#This Row],[Woody Wetlands Acreage]]/FilteredProperties[[#This Row],[Forestland Acreage]]</f>
        <v>0.55081770208283787</v>
      </c>
      <c r="O230" s="92">
        <v>0.24962469434199999</v>
      </c>
      <c r="P230" s="92">
        <v>2579.27366101999</v>
      </c>
      <c r="Q230" s="92">
        <v>1.10544090755E-2</v>
      </c>
      <c r="R230" s="92">
        <v>1467.1703427699899</v>
      </c>
      <c r="S230" s="92">
        <f>SUM(FilteredProperties[[#This Row],[Deciduous Forest Harvested Acreage]:[Woody Wetlands Harvested Acreage]])</f>
        <v>4046.7046828933971</v>
      </c>
      <c r="T230" s="101">
        <f>FilteredProperties[[#This Row],[Harvested Forestland Acreage]]/FilteredProperties[[#This Row],[Forestland Acreage]]</f>
        <v>0.33327848650950281</v>
      </c>
    </row>
    <row r="231" spans="1:20" ht="16" x14ac:dyDescent="0.2">
      <c r="A231" s="92">
        <v>226</v>
      </c>
      <c r="B231" s="92" t="s">
        <v>94</v>
      </c>
      <c r="C231" s="92" t="s">
        <v>95</v>
      </c>
      <c r="D231" s="92" t="s">
        <v>139</v>
      </c>
      <c r="E231" s="92">
        <v>5482.2632347199897</v>
      </c>
      <c r="F231" s="92">
        <v>0</v>
      </c>
      <c r="G231" s="92">
        <v>2030.3193032199899</v>
      </c>
      <c r="H231" s="92">
        <v>0</v>
      </c>
      <c r="I231" s="92">
        <v>3190.6605760299899</v>
      </c>
      <c r="J231" s="92">
        <v>5220.9798792499896</v>
      </c>
      <c r="K231" s="101">
        <f>FilteredProperties[[#This Row],[Deciduous Forest Acreage]]/FilteredProperties[[#This Row],[Forestland Acreage]]</f>
        <v>0</v>
      </c>
      <c r="L231" s="101">
        <f>FilteredProperties[[#This Row],[Evergreen Forest Acreage]]/FilteredProperties[[#This Row],[Forestland Acreage]]</f>
        <v>0.38887705951313717</v>
      </c>
      <c r="M231" s="101">
        <f>FilteredProperties[[#This Row],[Mixed Forest Acreage]]/FilteredProperties[[#This Row],[Forestland Acreage]]</f>
        <v>0</v>
      </c>
      <c r="N231" s="101">
        <f>FilteredProperties[[#This Row],[Woody Wetlands Acreage]]/FilteredProperties[[#This Row],[Forestland Acreage]]</f>
        <v>0.611122940486861</v>
      </c>
      <c r="O231" s="92">
        <v>0</v>
      </c>
      <c r="P231" s="92">
        <v>306.645375317</v>
      </c>
      <c r="Q231" s="92">
        <v>0</v>
      </c>
      <c r="R231" s="92">
        <v>266.782612567</v>
      </c>
      <c r="S231" s="92">
        <f>SUM(FilteredProperties[[#This Row],[Deciduous Forest Harvested Acreage]:[Woody Wetlands Harvested Acreage]])</f>
        <v>573.427987884</v>
      </c>
      <c r="T231" s="101">
        <f>FilteredProperties[[#This Row],[Harvested Forestland Acreage]]/FilteredProperties[[#This Row],[Forestland Acreage]]</f>
        <v>0.10983148779465796</v>
      </c>
    </row>
    <row r="232" spans="1:20" ht="32" x14ac:dyDescent="0.2">
      <c r="A232" s="92">
        <v>227</v>
      </c>
      <c r="B232" s="92" t="s">
        <v>99</v>
      </c>
      <c r="C232" s="92" t="s">
        <v>95</v>
      </c>
      <c r="D232" s="92" t="s">
        <v>139</v>
      </c>
      <c r="E232" s="92">
        <v>7578.6750727099898</v>
      </c>
      <c r="F232" s="92">
        <v>25.328973280700001</v>
      </c>
      <c r="G232" s="92">
        <v>3244.29567425</v>
      </c>
      <c r="H232" s="92">
        <v>156.314639567999</v>
      </c>
      <c r="I232" s="92">
        <v>3192.9231661200001</v>
      </c>
      <c r="J232" s="92">
        <v>6618.8624532200001</v>
      </c>
      <c r="K232" s="101">
        <f>FilteredProperties[[#This Row],[Deciduous Forest Acreage]]/FilteredProperties[[#This Row],[Forestland Acreage]]</f>
        <v>3.8267864696867582E-3</v>
      </c>
      <c r="L232" s="101">
        <f>FilteredProperties[[#This Row],[Evergreen Forest Acreage]]/FilteredProperties[[#This Row],[Forestland Acreage]]</f>
        <v>0.49015910168546978</v>
      </c>
      <c r="M232" s="101">
        <f>FilteredProperties[[#This Row],[Mixed Forest Acreage]]/FilteredProperties[[#This Row],[Forestland Acreage]]</f>
        <v>2.3616541463549183E-2</v>
      </c>
      <c r="N232" s="101">
        <f>FilteredProperties[[#This Row],[Woody Wetlands Acreage]]/FilteredProperties[[#This Row],[Forestland Acreage]]</f>
        <v>0.48239757038109771</v>
      </c>
      <c r="O232" s="92">
        <v>0.46999296891600001</v>
      </c>
      <c r="P232" s="92">
        <v>940.33282291800003</v>
      </c>
      <c r="Q232" s="92">
        <v>40.187500829599898</v>
      </c>
      <c r="R232" s="92">
        <v>328.72996290399902</v>
      </c>
      <c r="S232" s="92">
        <f>SUM(FilteredProperties[[#This Row],[Deciduous Forest Harvested Acreage]:[Woody Wetlands Harvested Acreage]])</f>
        <v>1309.7202796205149</v>
      </c>
      <c r="T232" s="101">
        <f>FilteredProperties[[#This Row],[Harvested Forestland Acreage]]/FilteredProperties[[#This Row],[Forestland Acreage]]</f>
        <v>0.19787694469815598</v>
      </c>
    </row>
    <row r="233" spans="1:20" ht="16" x14ac:dyDescent="0.2">
      <c r="A233" s="92">
        <v>228</v>
      </c>
      <c r="B233" s="92" t="s">
        <v>113</v>
      </c>
      <c r="C233" s="92" t="s">
        <v>102</v>
      </c>
      <c r="D233" s="92" t="s">
        <v>103</v>
      </c>
      <c r="E233" s="92">
        <v>5292.0020048899896</v>
      </c>
      <c r="F233" s="92">
        <v>0</v>
      </c>
      <c r="G233" s="92">
        <v>2751.22336704999</v>
      </c>
      <c r="H233" s="92">
        <v>153.405787097999</v>
      </c>
      <c r="I233" s="92">
        <v>1762.5821737199899</v>
      </c>
      <c r="J233" s="92">
        <v>4667.2113278699899</v>
      </c>
      <c r="K233" s="101">
        <f>FilteredProperties[[#This Row],[Deciduous Forest Acreage]]/FilteredProperties[[#This Row],[Forestland Acreage]]</f>
        <v>0</v>
      </c>
      <c r="L233" s="101">
        <f>FilteredProperties[[#This Row],[Evergreen Forest Acreage]]/FilteredProperties[[#This Row],[Forestland Acreage]]</f>
        <v>0.58947906443001941</v>
      </c>
      <c r="M233" s="101">
        <f>FilteredProperties[[#This Row],[Mixed Forest Acreage]]/FilteredProperties[[#This Row],[Forestland Acreage]]</f>
        <v>3.2868832440036508E-2</v>
      </c>
      <c r="N233" s="101">
        <f>FilteredProperties[[#This Row],[Woody Wetlands Acreage]]/FilteredProperties[[#This Row],[Forestland Acreage]]</f>
        <v>0.37765210312951325</v>
      </c>
      <c r="O233" s="92">
        <v>0</v>
      </c>
      <c r="P233" s="92">
        <v>659.23505729399903</v>
      </c>
      <c r="Q233" s="92">
        <v>20.825353591900001</v>
      </c>
      <c r="R233" s="92">
        <v>205.795897905</v>
      </c>
      <c r="S233" s="92">
        <f>SUM(FilteredProperties[[#This Row],[Deciduous Forest Harvested Acreage]:[Woody Wetlands Harvested Acreage]])</f>
        <v>885.85630879089899</v>
      </c>
      <c r="T233" s="101">
        <f>FilteredProperties[[#This Row],[Harvested Forestland Acreage]]/FilteredProperties[[#This Row],[Forestland Acreage]]</f>
        <v>0.18980419924443059</v>
      </c>
    </row>
    <row r="234" spans="1:20" ht="16" x14ac:dyDescent="0.2">
      <c r="A234" s="92">
        <v>229</v>
      </c>
      <c r="B234" s="92" t="s">
        <v>127</v>
      </c>
      <c r="C234" s="92" t="s">
        <v>127</v>
      </c>
      <c r="D234" s="92" t="s">
        <v>103</v>
      </c>
      <c r="E234" s="92">
        <v>7554.1580327900001</v>
      </c>
      <c r="F234" s="92">
        <v>152.04810555700001</v>
      </c>
      <c r="G234" s="92">
        <v>2325.69319752</v>
      </c>
      <c r="H234" s="92">
        <v>39.410475409699899</v>
      </c>
      <c r="I234" s="92">
        <v>1511.7811400099899</v>
      </c>
      <c r="J234" s="92">
        <v>4028.9329185000001</v>
      </c>
      <c r="K234" s="101">
        <f>FilteredProperties[[#This Row],[Deciduous Forest Acreage]]/FilteredProperties[[#This Row],[Forestland Acreage]]</f>
        <v>3.7739051166334282E-2</v>
      </c>
      <c r="L234" s="101">
        <f>FilteredProperties[[#This Row],[Evergreen Forest Acreage]]/FilteredProperties[[#This Row],[Forestland Acreage]]</f>
        <v>0.57724793253342921</v>
      </c>
      <c r="M234" s="101">
        <f>FilteredProperties[[#This Row],[Mixed Forest Acreage]]/FilteredProperties[[#This Row],[Forestland Acreage]]</f>
        <v>9.7818643811951808E-3</v>
      </c>
      <c r="N234" s="101">
        <f>FilteredProperties[[#This Row],[Woody Wetlands Acreage]]/FilteredProperties[[#This Row],[Forestland Acreage]]</f>
        <v>0.37523115191821971</v>
      </c>
      <c r="O234" s="92">
        <v>2.3449452629300001</v>
      </c>
      <c r="P234" s="92">
        <v>163.04164487099899</v>
      </c>
      <c r="Q234" s="92">
        <v>3.9464218331100001</v>
      </c>
      <c r="R234" s="92">
        <v>39.930367615500003</v>
      </c>
      <c r="S234" s="92">
        <f>SUM(FilteredProperties[[#This Row],[Deciduous Forest Harvested Acreage]:[Woody Wetlands Harvested Acreage]])</f>
        <v>209.26337958253902</v>
      </c>
      <c r="T234" s="101">
        <f>FilteredProperties[[#This Row],[Harvested Forestland Acreage]]/FilteredProperties[[#This Row],[Forestland Acreage]]</f>
        <v>5.1940149864904979E-2</v>
      </c>
    </row>
    <row r="235" spans="1:20" ht="16" x14ac:dyDescent="0.2">
      <c r="A235" s="92">
        <v>230</v>
      </c>
      <c r="B235" s="92" t="s">
        <v>114</v>
      </c>
      <c r="C235" s="92" t="s">
        <v>114</v>
      </c>
      <c r="D235" s="92" t="s">
        <v>114</v>
      </c>
      <c r="E235" s="92">
        <v>9305.5682883900008</v>
      </c>
      <c r="F235" s="92">
        <v>455.537156455</v>
      </c>
      <c r="G235" s="92">
        <v>4523.22402486999</v>
      </c>
      <c r="H235" s="92">
        <v>317.24531896299902</v>
      </c>
      <c r="I235" s="92">
        <v>814.77128852400006</v>
      </c>
      <c r="J235" s="92">
        <v>6110.7777888099899</v>
      </c>
      <c r="K235" s="101">
        <f>FilteredProperties[[#This Row],[Deciduous Forest Acreage]]/FilteredProperties[[#This Row],[Forestland Acreage]]</f>
        <v>7.4546509822231821E-2</v>
      </c>
      <c r="L235" s="101">
        <f>FilteredProperties[[#This Row],[Evergreen Forest Acreage]]/FilteredProperties[[#This Row],[Forestland Acreage]]</f>
        <v>0.74020430478635368</v>
      </c>
      <c r="M235" s="101">
        <f>FilteredProperties[[#This Row],[Mixed Forest Acreage]]/FilteredProperties[[#This Row],[Forestland Acreage]]</f>
        <v>5.1915702047607794E-2</v>
      </c>
      <c r="N235" s="101">
        <f>FilteredProperties[[#This Row],[Woody Wetlands Acreage]]/FilteredProperties[[#This Row],[Forestland Acreage]]</f>
        <v>0.13333348334413389</v>
      </c>
      <c r="O235" s="92">
        <v>46.349485032700002</v>
      </c>
      <c r="P235" s="92">
        <v>572.00914389100001</v>
      </c>
      <c r="Q235" s="92">
        <v>67.222017804399897</v>
      </c>
      <c r="R235" s="92">
        <v>24.2590159461</v>
      </c>
      <c r="S235" s="92">
        <f>SUM(FilteredProperties[[#This Row],[Deciduous Forest Harvested Acreage]:[Woody Wetlands Harvested Acreage]])</f>
        <v>709.83966267419999</v>
      </c>
      <c r="T235" s="101">
        <f>FilteredProperties[[#This Row],[Harvested Forestland Acreage]]/FilteredProperties[[#This Row],[Forestland Acreage]]</f>
        <v>0.11616191705973224</v>
      </c>
    </row>
    <row r="236" spans="1:20" ht="16" x14ac:dyDescent="0.2">
      <c r="A236" s="92">
        <v>231</v>
      </c>
      <c r="B236" s="92" t="s">
        <v>127</v>
      </c>
      <c r="C236" s="92" t="s">
        <v>127</v>
      </c>
      <c r="D236" s="92" t="s">
        <v>103</v>
      </c>
      <c r="E236" s="92">
        <v>11523.1015563</v>
      </c>
      <c r="F236" s="92">
        <v>68.049605416199896</v>
      </c>
      <c r="G236" s="92">
        <v>1995.8534026899899</v>
      </c>
      <c r="H236" s="92">
        <v>78.996471218899899</v>
      </c>
      <c r="I236" s="92">
        <v>8709.2165850500005</v>
      </c>
      <c r="J236" s="92">
        <v>10852.116064399899</v>
      </c>
      <c r="K236" s="101">
        <f>FilteredProperties[[#This Row],[Deciduous Forest Acreage]]/FilteredProperties[[#This Row],[Forestland Acreage]]</f>
        <v>6.2706300791819727E-3</v>
      </c>
      <c r="L236" s="101">
        <f>FilteredProperties[[#This Row],[Evergreen Forest Acreage]]/FilteredProperties[[#This Row],[Forestland Acreage]]</f>
        <v>0.18391375385647948</v>
      </c>
      <c r="M236" s="101">
        <f>FilteredProperties[[#This Row],[Mixed Forest Acreage]]/FilteredProperties[[#This Row],[Forestland Acreage]]</f>
        <v>7.2793610711597428E-3</v>
      </c>
      <c r="N236" s="101">
        <f>FilteredProperties[[#This Row],[Woody Wetlands Acreage]]/FilteredProperties[[#This Row],[Forestland Acreage]]</f>
        <v>0.80253625499089276</v>
      </c>
      <c r="O236" s="92">
        <v>1.09774988767</v>
      </c>
      <c r="P236" s="92">
        <v>62.213829859599898</v>
      </c>
      <c r="Q236" s="92">
        <v>1.4689113812800001</v>
      </c>
      <c r="R236" s="92">
        <v>136.61647777600001</v>
      </c>
      <c r="S236" s="92">
        <f>SUM(FilteredProperties[[#This Row],[Deciduous Forest Harvested Acreage]:[Woody Wetlands Harvested Acreage]])</f>
        <v>201.39696890454991</v>
      </c>
      <c r="T236" s="101">
        <f>FilteredProperties[[#This Row],[Harvested Forestland Acreage]]/FilteredProperties[[#This Row],[Forestland Acreage]]</f>
        <v>1.8558313209091796E-2</v>
      </c>
    </row>
    <row r="237" spans="1:20" ht="16" x14ac:dyDescent="0.2">
      <c r="A237" s="92">
        <v>232</v>
      </c>
      <c r="B237" s="92" t="s">
        <v>125</v>
      </c>
      <c r="C237" s="92" t="s">
        <v>102</v>
      </c>
      <c r="D237" s="92" t="s">
        <v>103</v>
      </c>
      <c r="E237" s="92">
        <v>7582.7937331599896</v>
      </c>
      <c r="F237" s="92">
        <v>2.8270574375000002</v>
      </c>
      <c r="G237" s="92">
        <v>466.00799617500002</v>
      </c>
      <c r="H237" s="92">
        <v>15.6187603364999</v>
      </c>
      <c r="I237" s="92">
        <v>1203.02072399999</v>
      </c>
      <c r="J237" s="92">
        <v>1687.47453795</v>
      </c>
      <c r="K237" s="101">
        <f>FilteredProperties[[#This Row],[Deciduous Forest Acreage]]/FilteredProperties[[#This Row],[Forestland Acreage]]</f>
        <v>1.6753185745453695E-3</v>
      </c>
      <c r="L237" s="101">
        <f>FilteredProperties[[#This Row],[Evergreen Forest Acreage]]/FilteredProperties[[#This Row],[Forestland Acreage]]</f>
        <v>0.27615705345167574</v>
      </c>
      <c r="M237" s="101">
        <f>FilteredProperties[[#This Row],[Mixed Forest Acreage]]/FilteredProperties[[#This Row],[Forestland Acreage]]</f>
        <v>9.2557013366697007E-3</v>
      </c>
      <c r="N237" s="101">
        <f>FilteredProperties[[#This Row],[Woody Wetlands Acreage]]/FilteredProperties[[#This Row],[Forestland Acreage]]</f>
        <v>0.7129119266365106</v>
      </c>
      <c r="O237" s="92">
        <v>0</v>
      </c>
      <c r="P237" s="92">
        <v>158.48040948400001</v>
      </c>
      <c r="Q237" s="92">
        <v>1.4312585280700001</v>
      </c>
      <c r="R237" s="92">
        <v>57.026262263699898</v>
      </c>
      <c r="S237" s="92">
        <f>SUM(FilteredProperties[[#This Row],[Deciduous Forest Harvested Acreage]:[Woody Wetlands Harvested Acreage]])</f>
        <v>216.9379302757699</v>
      </c>
      <c r="T237" s="101">
        <f>FilteredProperties[[#This Row],[Harvested Forestland Acreage]]/FilteredProperties[[#This Row],[Forestland Acreage]]</f>
        <v>0.12855775029311747</v>
      </c>
    </row>
    <row r="238" spans="1:20" ht="16" x14ac:dyDescent="0.2">
      <c r="A238" s="92">
        <v>233</v>
      </c>
      <c r="B238" s="92" t="s">
        <v>94</v>
      </c>
      <c r="C238" s="92" t="s">
        <v>95</v>
      </c>
      <c r="D238" s="92" t="s">
        <v>139</v>
      </c>
      <c r="E238" s="92">
        <v>10577.885303900001</v>
      </c>
      <c r="F238" s="92">
        <v>5.33747623961</v>
      </c>
      <c r="G238" s="92">
        <v>5841.9660518700002</v>
      </c>
      <c r="H238" s="92">
        <v>0.112999336624</v>
      </c>
      <c r="I238" s="92">
        <v>3106.4737222600002</v>
      </c>
      <c r="J238" s="92">
        <v>8953.8902497100007</v>
      </c>
      <c r="K238" s="101">
        <f>FilteredProperties[[#This Row],[Deciduous Forest Acreage]]/FilteredProperties[[#This Row],[Forestland Acreage]]</f>
        <v>5.9610695359850658E-4</v>
      </c>
      <c r="L238" s="101">
        <f>FilteredProperties[[#This Row],[Evergreen Forest Acreage]]/FilteredProperties[[#This Row],[Forestland Acreage]]</f>
        <v>0.65245004003251106</v>
      </c>
      <c r="M238" s="101">
        <f>FilteredProperties[[#This Row],[Mixed Forest Acreage]]/FilteredProperties[[#This Row],[Forestland Acreage]]</f>
        <v>1.2620138674098651E-5</v>
      </c>
      <c r="N238" s="101">
        <f>FilteredProperties[[#This Row],[Woody Wetlands Acreage]]/FilteredProperties[[#This Row],[Forestland Acreage]]</f>
        <v>0.34694123287479572</v>
      </c>
      <c r="O238" s="92">
        <v>0.22239484331000001</v>
      </c>
      <c r="P238" s="92">
        <v>2287.50331262999</v>
      </c>
      <c r="Q238" s="92">
        <v>0</v>
      </c>
      <c r="R238" s="92">
        <v>621.167796135</v>
      </c>
      <c r="S238" s="92">
        <f>SUM(FilteredProperties[[#This Row],[Deciduous Forest Harvested Acreage]:[Woody Wetlands Harvested Acreage]])</f>
        <v>2908.8935036083003</v>
      </c>
      <c r="T238" s="101">
        <f>FilteredProperties[[#This Row],[Harvested Forestland Acreage]]/FilteredProperties[[#This Row],[Forestland Acreage]]</f>
        <v>0.32487482228213749</v>
      </c>
    </row>
    <row r="239" spans="1:20" ht="16" x14ac:dyDescent="0.2">
      <c r="A239" s="92">
        <v>234</v>
      </c>
      <c r="B239" s="92" t="s">
        <v>94</v>
      </c>
      <c r="C239" s="92" t="s">
        <v>95</v>
      </c>
      <c r="D239" s="92" t="s">
        <v>139</v>
      </c>
      <c r="E239" s="92">
        <v>5791.9914343500004</v>
      </c>
      <c r="F239" s="92">
        <v>3.7848359846799999</v>
      </c>
      <c r="G239" s="92">
        <v>2419.2278599900001</v>
      </c>
      <c r="H239" s="92">
        <v>0</v>
      </c>
      <c r="I239" s="92">
        <v>2577.96922997</v>
      </c>
      <c r="J239" s="92">
        <v>5000.9819259400001</v>
      </c>
      <c r="K239" s="101">
        <f>FilteredProperties[[#This Row],[Deciduous Forest Acreage]]/FilteredProperties[[#This Row],[Forestland Acreage]]</f>
        <v>7.5681856897904913E-4</v>
      </c>
      <c r="L239" s="101">
        <f>FilteredProperties[[#This Row],[Evergreen Forest Acreage]]/FilteredProperties[[#This Row],[Forestland Acreage]]</f>
        <v>0.4837505705512572</v>
      </c>
      <c r="M239" s="101">
        <f>FilteredProperties[[#This Row],[Mixed Forest Acreage]]/FilteredProperties[[#This Row],[Forestland Acreage]]</f>
        <v>0</v>
      </c>
      <c r="N239" s="101">
        <f>FilteredProperties[[#This Row],[Woody Wetlands Acreage]]/FilteredProperties[[#This Row],[Forestland Acreage]]</f>
        <v>0.51549261088069953</v>
      </c>
      <c r="O239" s="92">
        <v>0.25459006060200001</v>
      </c>
      <c r="P239" s="92">
        <v>1154.48658840999</v>
      </c>
      <c r="Q239" s="92">
        <v>0</v>
      </c>
      <c r="R239" s="92">
        <v>730.06830726800001</v>
      </c>
      <c r="S239" s="92">
        <f>SUM(FilteredProperties[[#This Row],[Deciduous Forest Harvested Acreage]:[Woody Wetlands Harvested Acreage]])</f>
        <v>1884.8094857385918</v>
      </c>
      <c r="T239" s="101">
        <f>FilteredProperties[[#This Row],[Harvested Forestland Acreage]]/FilteredProperties[[#This Row],[Forestland Acreage]]</f>
        <v>0.37688788195016665</v>
      </c>
    </row>
    <row r="240" spans="1:20" ht="16" x14ac:dyDescent="0.2">
      <c r="A240" s="92">
        <v>235</v>
      </c>
      <c r="B240" s="92" t="s">
        <v>107</v>
      </c>
      <c r="C240" s="92" t="s">
        <v>102</v>
      </c>
      <c r="D240" s="92" t="s">
        <v>103</v>
      </c>
      <c r="E240" s="92">
        <v>7075.1952784200002</v>
      </c>
      <c r="F240" s="92">
        <v>0.22239484329600001</v>
      </c>
      <c r="G240" s="92">
        <v>532.686971685</v>
      </c>
      <c r="H240" s="92">
        <v>0</v>
      </c>
      <c r="I240" s="92">
        <v>185.20554417400001</v>
      </c>
      <c r="J240" s="92">
        <v>718.11491070199895</v>
      </c>
      <c r="K240" s="101">
        <f>FilteredProperties[[#This Row],[Deciduous Forest Acreage]]/FilteredProperties[[#This Row],[Forestland Acreage]]</f>
        <v>3.0969255753037655E-4</v>
      </c>
      <c r="L240" s="101">
        <f>FilteredProperties[[#This Row],[Evergreen Forest Acreage]]/FilteredProperties[[#This Row],[Forestland Acreage]]</f>
        <v>0.74178514294358211</v>
      </c>
      <c r="M240" s="101">
        <f>FilteredProperties[[#This Row],[Mixed Forest Acreage]]/FilteredProperties[[#This Row],[Forestland Acreage]]</f>
        <v>0</v>
      </c>
      <c r="N240" s="101">
        <f>FilteredProperties[[#This Row],[Woody Wetlands Acreage]]/FilteredProperties[[#This Row],[Forestland Acreage]]</f>
        <v>0.25790516449930118</v>
      </c>
      <c r="O240" s="92">
        <v>0</v>
      </c>
      <c r="P240" s="92">
        <v>3.5459449101299998</v>
      </c>
      <c r="Q240" s="92">
        <v>0</v>
      </c>
      <c r="R240" s="92">
        <v>4.5297526953</v>
      </c>
      <c r="S240" s="92">
        <f>SUM(FilteredProperties[[#This Row],[Deciduous Forest Harvested Acreage]:[Woody Wetlands Harvested Acreage]])</f>
        <v>8.0756976054299994</v>
      </c>
      <c r="T240" s="101">
        <f>FilteredProperties[[#This Row],[Harvested Forestland Acreage]]/FilteredProperties[[#This Row],[Forestland Acreage]]</f>
        <v>1.1245689909899707E-2</v>
      </c>
    </row>
    <row r="241" spans="1:20" ht="16" x14ac:dyDescent="0.2">
      <c r="A241" s="92">
        <v>236</v>
      </c>
      <c r="B241" s="92" t="s">
        <v>127</v>
      </c>
      <c r="C241" s="92" t="s">
        <v>127</v>
      </c>
      <c r="D241" s="92" t="s">
        <v>103</v>
      </c>
      <c r="E241" s="92">
        <v>7539.2771663699896</v>
      </c>
      <c r="F241" s="92">
        <v>2.2207115553999999</v>
      </c>
      <c r="G241" s="92">
        <v>2585.8037530699899</v>
      </c>
      <c r="H241" s="92">
        <v>0.22239484333099999</v>
      </c>
      <c r="I241" s="92">
        <v>429.67843052900002</v>
      </c>
      <c r="J241" s="92">
        <v>3017.9252900000001</v>
      </c>
      <c r="K241" s="101">
        <f>FilteredProperties[[#This Row],[Deciduous Forest Acreage]]/FilteredProperties[[#This Row],[Forestland Acreage]]</f>
        <v>7.3584046721050528E-4</v>
      </c>
      <c r="L241" s="101">
        <f>FilteredProperties[[#This Row],[Evergreen Forest Acreage]]/FilteredProperties[[#This Row],[Forestland Acreage]]</f>
        <v>0.85681503171670292</v>
      </c>
      <c r="M241" s="101">
        <f>FilteredProperties[[#This Row],[Mixed Forest Acreage]]/FilteredProperties[[#This Row],[Forestland Acreage]]</f>
        <v>7.3691301791967145E-5</v>
      </c>
      <c r="N241" s="101">
        <f>FilteredProperties[[#This Row],[Woody Wetlands Acreage]]/FilteredProperties[[#This Row],[Forestland Acreage]]</f>
        <v>0.1423754365135394</v>
      </c>
      <c r="O241" s="92">
        <v>0.424575273872</v>
      </c>
      <c r="P241" s="92">
        <v>357.84380063600003</v>
      </c>
      <c r="Q241" s="92">
        <v>0</v>
      </c>
      <c r="R241" s="92">
        <v>43.576808019700003</v>
      </c>
      <c r="S241" s="92">
        <f>SUM(FilteredProperties[[#This Row],[Deciduous Forest Harvested Acreage]:[Woody Wetlands Harvested Acreage]])</f>
        <v>401.84518392957204</v>
      </c>
      <c r="T241" s="101">
        <f>FilteredProperties[[#This Row],[Harvested Forestland Acreage]]/FilteredProperties[[#This Row],[Forestland Acreage]]</f>
        <v>0.13315279382862788</v>
      </c>
    </row>
    <row r="242" spans="1:20" ht="16" x14ac:dyDescent="0.2">
      <c r="A242" s="92">
        <v>237</v>
      </c>
      <c r="B242" s="92" t="s">
        <v>94</v>
      </c>
      <c r="C242" s="92" t="s">
        <v>95</v>
      </c>
      <c r="D242" s="92" t="s">
        <v>139</v>
      </c>
      <c r="E242" s="92">
        <v>13473.9693074999</v>
      </c>
      <c r="F242" s="92">
        <v>9.2279247766299903</v>
      </c>
      <c r="G242" s="92">
        <v>8143.4909041800001</v>
      </c>
      <c r="H242" s="92">
        <v>2.0349414542700002</v>
      </c>
      <c r="I242" s="92">
        <v>4761.1447359399899</v>
      </c>
      <c r="J242" s="92">
        <v>12915.898506400001</v>
      </c>
      <c r="K242" s="101">
        <f>FilteredProperties[[#This Row],[Deciduous Forest Acreage]]/FilteredProperties[[#This Row],[Forestland Acreage]]</f>
        <v>7.1446247212746605E-4</v>
      </c>
      <c r="L242" s="101">
        <f>FilteredProperties[[#This Row],[Evergreen Forest Acreage]]/FilteredProperties[[#This Row],[Forestland Acreage]]</f>
        <v>0.63050130814707095</v>
      </c>
      <c r="M242" s="101">
        <f>FilteredProperties[[#This Row],[Mixed Forest Acreage]]/FilteredProperties[[#This Row],[Forestland Acreage]]</f>
        <v>1.5755322428878327E-4</v>
      </c>
      <c r="N242" s="101">
        <f>FilteredProperties[[#This Row],[Woody Wetlands Acreage]]/FilteredProperties[[#This Row],[Forestland Acreage]]</f>
        <v>0.36862667615271044</v>
      </c>
      <c r="O242" s="92">
        <v>1.58561792782</v>
      </c>
      <c r="P242" s="92">
        <v>4409.1442432000003</v>
      </c>
      <c r="Q242" s="92">
        <v>0.986951475006</v>
      </c>
      <c r="R242" s="92">
        <v>2083.9495287599898</v>
      </c>
      <c r="S242" s="92">
        <f>SUM(FilteredProperties[[#This Row],[Deciduous Forest Harvested Acreage]:[Woody Wetlands Harvested Acreage]])</f>
        <v>6495.6663413628157</v>
      </c>
      <c r="T242" s="101">
        <f>FilteredProperties[[#This Row],[Harvested Forestland Acreage]]/FilteredProperties[[#This Row],[Forestland Acreage]]</f>
        <v>0.50292020629800749</v>
      </c>
    </row>
    <row r="243" spans="1:20" ht="16" x14ac:dyDescent="0.2">
      <c r="A243" s="92">
        <v>238</v>
      </c>
      <c r="B243" s="92" t="s">
        <v>127</v>
      </c>
      <c r="C243" s="92" t="s">
        <v>127</v>
      </c>
      <c r="D243" s="92" t="s">
        <v>103</v>
      </c>
      <c r="E243" s="92">
        <v>8864.4418843200001</v>
      </c>
      <c r="F243" s="92">
        <v>0</v>
      </c>
      <c r="G243" s="92">
        <v>6488.8972318699898</v>
      </c>
      <c r="H243" s="92">
        <v>0</v>
      </c>
      <c r="I243" s="92">
        <v>1889.7224593999899</v>
      </c>
      <c r="J243" s="92">
        <v>8378.6196912699907</v>
      </c>
      <c r="K243" s="101">
        <f>FilteredProperties[[#This Row],[Deciduous Forest Acreage]]/FilteredProperties[[#This Row],[Forestland Acreage]]</f>
        <v>0</v>
      </c>
      <c r="L243" s="101">
        <f>FilteredProperties[[#This Row],[Evergreen Forest Acreage]]/FilteredProperties[[#This Row],[Forestland Acreage]]</f>
        <v>0.77445897665352015</v>
      </c>
      <c r="M243" s="101">
        <f>FilteredProperties[[#This Row],[Mixed Forest Acreage]]/FilteredProperties[[#This Row],[Forestland Acreage]]</f>
        <v>0</v>
      </c>
      <c r="N243" s="101">
        <f>FilteredProperties[[#This Row],[Woody Wetlands Acreage]]/FilteredProperties[[#This Row],[Forestland Acreage]]</f>
        <v>0.22554102334647855</v>
      </c>
      <c r="O243" s="92">
        <v>0</v>
      </c>
      <c r="P243" s="92">
        <v>951.07428221299904</v>
      </c>
      <c r="Q243" s="92">
        <v>0</v>
      </c>
      <c r="R243" s="92">
        <v>67.764379591600004</v>
      </c>
      <c r="S243" s="92">
        <f>SUM(FilteredProperties[[#This Row],[Deciduous Forest Harvested Acreage]:[Woody Wetlands Harvested Acreage]])</f>
        <v>1018.838661804599</v>
      </c>
      <c r="T243" s="101">
        <f>FilteredProperties[[#This Row],[Harvested Forestland Acreage]]/FilteredProperties[[#This Row],[Forestland Acreage]]</f>
        <v>0.12159982184967372</v>
      </c>
    </row>
    <row r="244" spans="1:20" ht="16" x14ac:dyDescent="0.2">
      <c r="A244" s="92">
        <v>239</v>
      </c>
      <c r="B244" s="92" t="s">
        <v>127</v>
      </c>
      <c r="C244" s="92" t="s">
        <v>127</v>
      </c>
      <c r="D244" s="92" t="s">
        <v>103</v>
      </c>
      <c r="E244" s="92">
        <v>5365.80757954</v>
      </c>
      <c r="F244" s="92">
        <v>0</v>
      </c>
      <c r="G244" s="92">
        <v>1713.9223256</v>
      </c>
      <c r="H244" s="92">
        <v>0</v>
      </c>
      <c r="I244" s="92">
        <v>352.35167367700001</v>
      </c>
      <c r="J244" s="92">
        <v>2066.2739992800002</v>
      </c>
      <c r="K244" s="101">
        <f>FilteredProperties[[#This Row],[Deciduous Forest Acreage]]/FilteredProperties[[#This Row],[Forestland Acreage]]</f>
        <v>0</v>
      </c>
      <c r="L244" s="101">
        <f>FilteredProperties[[#This Row],[Evergreen Forest Acreage]]/FilteredProperties[[#This Row],[Forestland Acreage]]</f>
        <v>0.82947485483397732</v>
      </c>
      <c r="M244" s="101">
        <f>FilteredProperties[[#This Row],[Mixed Forest Acreage]]/FilteredProperties[[#This Row],[Forestland Acreage]]</f>
        <v>0</v>
      </c>
      <c r="N244" s="101">
        <f>FilteredProperties[[#This Row],[Woody Wetlands Acreage]]/FilteredProperties[[#This Row],[Forestland Acreage]]</f>
        <v>0.17052514516457065</v>
      </c>
      <c r="O244" s="92">
        <v>0</v>
      </c>
      <c r="P244" s="92">
        <v>64.814208152299898</v>
      </c>
      <c r="Q244" s="92">
        <v>0</v>
      </c>
      <c r="R244" s="92">
        <v>5.7514261380600002</v>
      </c>
      <c r="S244" s="92">
        <f>SUM(FilteredProperties[[#This Row],[Deciduous Forest Harvested Acreage]:[Woody Wetlands Harvested Acreage]])</f>
        <v>70.565634290359895</v>
      </c>
      <c r="T244" s="101">
        <f>FilteredProperties[[#This Row],[Harvested Forestland Acreage]]/FilteredProperties[[#This Row],[Forestland Acreage]]</f>
        <v>3.4151150483889704E-2</v>
      </c>
    </row>
    <row r="245" spans="1:20" ht="16" x14ac:dyDescent="0.2">
      <c r="A245" s="92">
        <v>240</v>
      </c>
      <c r="B245" s="92" t="s">
        <v>94</v>
      </c>
      <c r="C245" s="92" t="s">
        <v>95</v>
      </c>
      <c r="D245" s="92" t="s">
        <v>139</v>
      </c>
      <c r="E245" s="92">
        <v>5860.8405412700004</v>
      </c>
      <c r="F245" s="92">
        <v>10.768374805400001</v>
      </c>
      <c r="G245" s="92">
        <v>1092.1937487600001</v>
      </c>
      <c r="H245" s="92">
        <v>0</v>
      </c>
      <c r="I245" s="92">
        <v>2064.91903146</v>
      </c>
      <c r="J245" s="92">
        <v>3167.8811550300002</v>
      </c>
      <c r="K245" s="101">
        <f>FilteredProperties[[#This Row],[Deciduous Forest Acreage]]/FilteredProperties[[#This Row],[Forestland Acreage]]</f>
        <v>3.3992357283674749E-3</v>
      </c>
      <c r="L245" s="101">
        <f>FilteredProperties[[#This Row],[Evergreen Forest Acreage]]/FilteredProperties[[#This Row],[Forestland Acreage]]</f>
        <v>0.34477106157401188</v>
      </c>
      <c r="M245" s="101">
        <f>FilteredProperties[[#This Row],[Mixed Forest Acreage]]/FilteredProperties[[#This Row],[Forestland Acreage]]</f>
        <v>0</v>
      </c>
      <c r="N245" s="101">
        <f>FilteredProperties[[#This Row],[Woody Wetlands Acreage]]/FilteredProperties[[#This Row],[Forestland Acreage]]</f>
        <v>0.65182970269616858</v>
      </c>
      <c r="O245" s="92">
        <v>0</v>
      </c>
      <c r="P245" s="92">
        <v>185.378455747</v>
      </c>
      <c r="Q245" s="92">
        <v>0</v>
      </c>
      <c r="R245" s="92">
        <v>74.815798029700005</v>
      </c>
      <c r="S245" s="92">
        <f>SUM(FilteredProperties[[#This Row],[Deciduous Forest Harvested Acreage]:[Woody Wetlands Harvested Acreage]])</f>
        <v>260.19425377670001</v>
      </c>
      <c r="T245" s="101">
        <f>FilteredProperties[[#This Row],[Harvested Forestland Acreage]]/FilteredProperties[[#This Row],[Forestland Acreage]]</f>
        <v>8.2135105783106926E-2</v>
      </c>
    </row>
    <row r="246" spans="1:20" ht="16" x14ac:dyDescent="0.2">
      <c r="A246" s="92">
        <v>241</v>
      </c>
      <c r="B246" s="92" t="s">
        <v>136</v>
      </c>
      <c r="C246" s="92" t="s">
        <v>136</v>
      </c>
      <c r="D246" s="92" t="s">
        <v>136</v>
      </c>
      <c r="E246" s="92">
        <v>6077.8573819399899</v>
      </c>
      <c r="F246" s="92">
        <v>53.574718849500002</v>
      </c>
      <c r="G246" s="92">
        <v>1401.56280549999</v>
      </c>
      <c r="H246" s="92">
        <v>1.1119742166</v>
      </c>
      <c r="I246" s="92">
        <v>1784.5673376699899</v>
      </c>
      <c r="J246" s="92">
        <v>3240.8168362400002</v>
      </c>
      <c r="K246" s="101">
        <f>FilteredProperties[[#This Row],[Deciduous Forest Acreage]]/FilteredProperties[[#This Row],[Forestland Acreage]]</f>
        <v>1.6531239362375525E-2</v>
      </c>
      <c r="L246" s="101">
        <f>FilteredProperties[[#This Row],[Evergreen Forest Acreage]]/FilteredProperties[[#This Row],[Forestland Acreage]]</f>
        <v>0.43247208229332851</v>
      </c>
      <c r="M246" s="101">
        <f>FilteredProperties[[#This Row],[Mixed Forest Acreage]]/FilteredProperties[[#This Row],[Forestland Acreage]]</f>
        <v>3.4311541589314681E-4</v>
      </c>
      <c r="N246" s="101">
        <f>FilteredProperties[[#This Row],[Woody Wetlands Acreage]]/FilteredProperties[[#This Row],[Forestland Acreage]]</f>
        <v>0.55065356292719314</v>
      </c>
      <c r="O246" s="92">
        <v>10.4138661231</v>
      </c>
      <c r="P246" s="92">
        <v>373.46866879999902</v>
      </c>
      <c r="Q246" s="92">
        <v>0</v>
      </c>
      <c r="R246" s="92">
        <v>519.18906849699897</v>
      </c>
      <c r="S246" s="92">
        <f>SUM(FilteredProperties[[#This Row],[Deciduous Forest Harvested Acreage]:[Woody Wetlands Harvested Acreage]])</f>
        <v>903.07160342009797</v>
      </c>
      <c r="T246" s="101">
        <f>FilteredProperties[[#This Row],[Harvested Forestland Acreage]]/FilteredProperties[[#This Row],[Forestland Acreage]]</f>
        <v>0.27865555168734646</v>
      </c>
    </row>
    <row r="247" spans="1:20" ht="16" x14ac:dyDescent="0.2">
      <c r="A247" s="92">
        <v>242</v>
      </c>
      <c r="B247" s="92" t="s">
        <v>94</v>
      </c>
      <c r="C247" s="92" t="s">
        <v>95</v>
      </c>
      <c r="D247" s="92" t="s">
        <v>139</v>
      </c>
      <c r="E247" s="92">
        <v>11227.5776308</v>
      </c>
      <c r="F247" s="92">
        <v>8.6312230907800007</v>
      </c>
      <c r="G247" s="92">
        <v>3949.7017458800001</v>
      </c>
      <c r="H247" s="92">
        <v>0</v>
      </c>
      <c r="I247" s="92">
        <v>1759.23163176</v>
      </c>
      <c r="J247" s="92">
        <v>5717.5646007300002</v>
      </c>
      <c r="K247" s="101">
        <f>FilteredProperties[[#This Row],[Deciduous Forest Acreage]]/FilteredProperties[[#This Row],[Forestland Acreage]]</f>
        <v>1.5095978259131509E-3</v>
      </c>
      <c r="L247" s="101">
        <f>FilteredProperties[[#This Row],[Evergreen Forest Acreage]]/FilteredProperties[[#This Row],[Forestland Acreage]]</f>
        <v>0.69080142013187129</v>
      </c>
      <c r="M247" s="101">
        <f>FilteredProperties[[#This Row],[Mixed Forest Acreage]]/FilteredProperties[[#This Row],[Forestland Acreage]]</f>
        <v>0</v>
      </c>
      <c r="N247" s="101">
        <f>FilteredProperties[[#This Row],[Woody Wetlands Acreage]]/FilteredProperties[[#This Row],[Forestland Acreage]]</f>
        <v>0.3076889820423519</v>
      </c>
      <c r="O247" s="92">
        <v>0.25357932481500001</v>
      </c>
      <c r="P247" s="92">
        <v>1287.40704806999</v>
      </c>
      <c r="Q247" s="92">
        <v>0</v>
      </c>
      <c r="R247" s="92">
        <v>230.304568453</v>
      </c>
      <c r="S247" s="92">
        <f>SUM(FilteredProperties[[#This Row],[Deciduous Forest Harvested Acreage]:[Woody Wetlands Harvested Acreage]])</f>
        <v>1517.965195847805</v>
      </c>
      <c r="T247" s="101">
        <f>FilteredProperties[[#This Row],[Harvested Forestland Acreage]]/FilteredProperties[[#This Row],[Forestland Acreage]]</f>
        <v>0.26549156884978548</v>
      </c>
    </row>
    <row r="248" spans="1:20" ht="16" x14ac:dyDescent="0.2">
      <c r="A248" s="92">
        <v>243</v>
      </c>
      <c r="B248" s="92" t="s">
        <v>127</v>
      </c>
      <c r="C248" s="92" t="s">
        <v>127</v>
      </c>
      <c r="D248" s="92" t="s">
        <v>103</v>
      </c>
      <c r="E248" s="92">
        <v>9974.4363988000005</v>
      </c>
      <c r="F248" s="92">
        <v>10.0458307944</v>
      </c>
      <c r="G248" s="92">
        <v>4478.7333243100002</v>
      </c>
      <c r="H248" s="92">
        <v>0.32265265296700002</v>
      </c>
      <c r="I248" s="92">
        <v>3922.2987540600002</v>
      </c>
      <c r="J248" s="92">
        <v>8411.4005618200008</v>
      </c>
      <c r="K248" s="101">
        <f>FilteredProperties[[#This Row],[Deciduous Forest Acreage]]/FilteredProperties[[#This Row],[Forestland Acreage]]</f>
        <v>1.194311306490242E-3</v>
      </c>
      <c r="L248" s="101">
        <f>FilteredProperties[[#This Row],[Evergreen Forest Acreage]]/FilteredProperties[[#This Row],[Forestland Acreage]]</f>
        <v>0.53245987887431234</v>
      </c>
      <c r="M248" s="101">
        <f>FilteredProperties[[#This Row],[Mixed Forest Acreage]]/FilteredProperties[[#This Row],[Forestland Acreage]]</f>
        <v>3.8358968948827072E-5</v>
      </c>
      <c r="N248" s="101">
        <f>FilteredProperties[[#This Row],[Woody Wetlands Acreage]]/FilteredProperties[[#This Row],[Forestland Acreage]]</f>
        <v>0.46630745084993552</v>
      </c>
      <c r="O248" s="92">
        <v>0</v>
      </c>
      <c r="P248" s="92">
        <v>1585.39888251</v>
      </c>
      <c r="Q248" s="92">
        <v>0</v>
      </c>
      <c r="R248" s="92">
        <v>740.23751191500003</v>
      </c>
      <c r="S248" s="92">
        <f>SUM(FilteredProperties[[#This Row],[Deciduous Forest Harvested Acreage]:[Woody Wetlands Harvested Acreage]])</f>
        <v>2325.6363944250002</v>
      </c>
      <c r="T248" s="101">
        <f>FilteredProperties[[#This Row],[Harvested Forestland Acreage]]/FilteredProperties[[#This Row],[Forestland Acreage]]</f>
        <v>0.27648622572811998</v>
      </c>
    </row>
    <row r="249" spans="1:20" ht="16" x14ac:dyDescent="0.2">
      <c r="A249" s="92">
        <v>244</v>
      </c>
      <c r="B249" s="92" t="s">
        <v>94</v>
      </c>
      <c r="C249" s="92" t="s">
        <v>95</v>
      </c>
      <c r="D249" s="92" t="s">
        <v>139</v>
      </c>
      <c r="E249" s="92">
        <v>13900.833083199899</v>
      </c>
      <c r="F249" s="92">
        <v>0.74153447473</v>
      </c>
      <c r="G249" s="92">
        <v>6388.7774457100004</v>
      </c>
      <c r="H249" s="92">
        <v>3.0800528104499998</v>
      </c>
      <c r="I249" s="92">
        <v>5521.2796560300003</v>
      </c>
      <c r="J249" s="92">
        <v>11913.878688999899</v>
      </c>
      <c r="K249" s="101">
        <f>FilteredProperties[[#This Row],[Deciduous Forest Acreage]]/FilteredProperties[[#This Row],[Forestland Acreage]]</f>
        <v>6.2241230927981479E-5</v>
      </c>
      <c r="L249" s="101">
        <f>FilteredProperties[[#This Row],[Evergreen Forest Acreage]]/FilteredProperties[[#This Row],[Forestland Acreage]]</f>
        <v>0.53624664246487308</v>
      </c>
      <c r="M249" s="101">
        <f>FilteredProperties[[#This Row],[Mixed Forest Acreage]]/FilteredProperties[[#This Row],[Forestland Acreage]]</f>
        <v>2.5852645396614763E-4</v>
      </c>
      <c r="N249" s="101">
        <f>FilteredProperties[[#This Row],[Woody Wetlands Acreage]]/FilteredProperties[[#This Row],[Forestland Acreage]]</f>
        <v>0.46343258985235475</v>
      </c>
      <c r="O249" s="92">
        <v>0.244670934477</v>
      </c>
      <c r="P249" s="92">
        <v>2865.7223237399899</v>
      </c>
      <c r="Q249" s="92">
        <v>1.3289073958299999</v>
      </c>
      <c r="R249" s="92">
        <v>1552.5939859499899</v>
      </c>
      <c r="S249" s="92">
        <f>SUM(FilteredProperties[[#This Row],[Deciduous Forest Harvested Acreage]:[Woody Wetlands Harvested Acreage]])</f>
        <v>4419.8898880202869</v>
      </c>
      <c r="T249" s="101">
        <f>FilteredProperties[[#This Row],[Harvested Forestland Acreage]]/FilteredProperties[[#This Row],[Forestland Acreage]]</f>
        <v>0.37098664535682885</v>
      </c>
    </row>
    <row r="250" spans="1:20" ht="16" x14ac:dyDescent="0.2">
      <c r="A250" s="92">
        <v>245</v>
      </c>
      <c r="B250" s="92" t="s">
        <v>94</v>
      </c>
      <c r="C250" s="92" t="s">
        <v>95</v>
      </c>
      <c r="D250" s="92" t="s">
        <v>139</v>
      </c>
      <c r="E250" s="92">
        <v>13035.4363800999</v>
      </c>
      <c r="F250" s="92">
        <v>38.144936686900003</v>
      </c>
      <c r="G250" s="92">
        <v>4950.5374294399899</v>
      </c>
      <c r="H250" s="92">
        <v>1.36361577032</v>
      </c>
      <c r="I250" s="92">
        <v>4694.3857346000004</v>
      </c>
      <c r="J250" s="92">
        <v>9684.4317164999902</v>
      </c>
      <c r="K250" s="101">
        <f>FilteredProperties[[#This Row],[Deciduous Forest Acreage]]/FilteredProperties[[#This Row],[Forestland Acreage]]</f>
        <v>3.9387893687050334E-3</v>
      </c>
      <c r="L250" s="101">
        <f>FilteredProperties[[#This Row],[Evergreen Forest Acreage]]/FilteredProperties[[#This Row],[Forestland Acreage]]</f>
        <v>0.51118512416226136</v>
      </c>
      <c r="M250" s="101">
        <f>FilteredProperties[[#This Row],[Mixed Forest Acreage]]/FilteredProperties[[#This Row],[Forestland Acreage]]</f>
        <v>1.4080493417045008E-4</v>
      </c>
      <c r="N250" s="101">
        <f>FilteredProperties[[#This Row],[Woody Wetlands Acreage]]/FilteredProperties[[#This Row],[Forestland Acreage]]</f>
        <v>0.48473528153457607</v>
      </c>
      <c r="O250" s="92">
        <v>3.6381115427199999</v>
      </c>
      <c r="P250" s="92">
        <v>2362.0040576800002</v>
      </c>
      <c r="Q250" s="92">
        <v>0</v>
      </c>
      <c r="R250" s="92">
        <v>765.45358902500004</v>
      </c>
      <c r="S250" s="92">
        <f>SUM(FilteredProperties[[#This Row],[Deciduous Forest Harvested Acreage]:[Woody Wetlands Harvested Acreage]])</f>
        <v>3131.0957582477199</v>
      </c>
      <c r="T250" s="101">
        <f>FilteredProperties[[#This Row],[Harvested Forestland Acreage]]/FilteredProperties[[#This Row],[Forestland Acreage]]</f>
        <v>0.32331228614200153</v>
      </c>
    </row>
    <row r="251" spans="1:20" ht="16" x14ac:dyDescent="0.2">
      <c r="A251" s="92">
        <v>246</v>
      </c>
      <c r="B251" s="92" t="s">
        <v>106</v>
      </c>
      <c r="C251" s="92" t="s">
        <v>102</v>
      </c>
      <c r="D251" s="92" t="s">
        <v>103</v>
      </c>
      <c r="E251" s="92">
        <v>9305.2471615699906</v>
      </c>
      <c r="F251" s="92">
        <v>455.537156455</v>
      </c>
      <c r="G251" s="92">
        <v>4523.1538758699899</v>
      </c>
      <c r="H251" s="92">
        <v>316.99434114199897</v>
      </c>
      <c r="I251" s="92">
        <v>814.77128852400006</v>
      </c>
      <c r="J251" s="92">
        <v>6110.4566619899897</v>
      </c>
      <c r="K251" s="101">
        <f>FilteredProperties[[#This Row],[Deciduous Forest Acreage]]/FilteredProperties[[#This Row],[Forestland Acreage]]</f>
        <v>7.455042751365254E-2</v>
      </c>
      <c r="L251" s="101">
        <f>FilteredProperties[[#This Row],[Evergreen Forest Acreage]]/FilteredProperties[[#This Row],[Forestland Acreage]]</f>
        <v>0.74023172506994528</v>
      </c>
      <c r="M251" s="101">
        <f>FilteredProperties[[#This Row],[Mixed Forest Acreage]]/FilteredProperties[[#This Row],[Forestland Acreage]]</f>
        <v>5.1877356910794876E-2</v>
      </c>
      <c r="N251" s="101">
        <f>FilteredProperties[[#This Row],[Woody Wetlands Acreage]]/FilteredProperties[[#This Row],[Forestland Acreage]]</f>
        <v>0.13334049050577079</v>
      </c>
      <c r="O251" s="92">
        <v>46.349485032700002</v>
      </c>
      <c r="P251" s="92">
        <v>572.00914389100001</v>
      </c>
      <c r="Q251" s="92">
        <v>67.222017804399897</v>
      </c>
      <c r="R251" s="92">
        <v>24.2590159461</v>
      </c>
      <c r="S251" s="92">
        <f>SUM(FilteredProperties[[#This Row],[Deciduous Forest Harvested Acreage]:[Woody Wetlands Harvested Acreage]])</f>
        <v>709.83966267419999</v>
      </c>
      <c r="T251" s="101">
        <f>FilteredProperties[[#This Row],[Harvested Forestland Acreage]]/FilteredProperties[[#This Row],[Forestland Acreage]]</f>
        <v>0.11616802179283059</v>
      </c>
    </row>
    <row r="252" spans="1:20" ht="16" x14ac:dyDescent="0.2">
      <c r="A252" s="92">
        <v>247</v>
      </c>
      <c r="B252" s="92" t="s">
        <v>127</v>
      </c>
      <c r="C252" s="92" t="s">
        <v>127</v>
      </c>
      <c r="D252" s="92" t="s">
        <v>103</v>
      </c>
      <c r="E252" s="92">
        <v>10377.631563700001</v>
      </c>
      <c r="F252" s="92">
        <v>0.222394843329</v>
      </c>
      <c r="G252" s="92">
        <v>3892.7532381300002</v>
      </c>
      <c r="H252" s="92">
        <v>1.33436905994</v>
      </c>
      <c r="I252" s="92">
        <v>2649.0787811099899</v>
      </c>
      <c r="J252" s="92">
        <v>6543.3887831399898</v>
      </c>
      <c r="K252" s="101">
        <f>FilteredProperties[[#This Row],[Deciduous Forest Acreage]]/FilteredProperties[[#This Row],[Forestland Acreage]]</f>
        <v>3.3987716563935993E-5</v>
      </c>
      <c r="L252" s="101">
        <f>FilteredProperties[[#This Row],[Evergreen Forest Acreage]]/FilteredProperties[[#This Row],[Forestland Acreage]]</f>
        <v>0.5949139455323601</v>
      </c>
      <c r="M252" s="101">
        <f>FilteredProperties[[#This Row],[Mixed Forest Acreage]]/FilteredProperties[[#This Row],[Forestland Acreage]]</f>
        <v>2.0392629937841987E-4</v>
      </c>
      <c r="N252" s="101">
        <f>FilteredProperties[[#This Row],[Woody Wetlands Acreage]]/FilteredProperties[[#This Row],[Forestland Acreage]]</f>
        <v>0.40484814045219714</v>
      </c>
      <c r="O252" s="92">
        <v>0.166941838589</v>
      </c>
      <c r="P252" s="92">
        <v>1937.5318558700001</v>
      </c>
      <c r="Q252" s="92">
        <v>1.33436905995</v>
      </c>
      <c r="R252" s="92">
        <v>781.25149770400003</v>
      </c>
      <c r="S252" s="92">
        <f>SUM(FilteredProperties[[#This Row],[Deciduous Forest Harvested Acreage]:[Woody Wetlands Harvested Acreage]])</f>
        <v>2720.2846644725391</v>
      </c>
      <c r="T252" s="101">
        <f>FilteredProperties[[#This Row],[Harvested Forestland Acreage]]/FilteredProperties[[#This Row],[Forestland Acreage]]</f>
        <v>0.41573025149930803</v>
      </c>
    </row>
    <row r="253" spans="1:20" ht="16" x14ac:dyDescent="0.2">
      <c r="A253" s="92">
        <v>248</v>
      </c>
      <c r="B253" s="92" t="s">
        <v>94</v>
      </c>
      <c r="C253" s="92" t="s">
        <v>95</v>
      </c>
      <c r="D253" s="92" t="s">
        <v>139</v>
      </c>
      <c r="E253" s="92">
        <v>5435.5171102000004</v>
      </c>
      <c r="F253" s="92">
        <v>0</v>
      </c>
      <c r="G253" s="92">
        <v>3324.0909465200002</v>
      </c>
      <c r="H253" s="92">
        <v>0.78407043662700004</v>
      </c>
      <c r="I253" s="92">
        <v>1826.45358536</v>
      </c>
      <c r="J253" s="92">
        <v>5151.3286023199898</v>
      </c>
      <c r="K253" s="101">
        <f>FilteredProperties[[#This Row],[Deciduous Forest Acreage]]/FilteredProperties[[#This Row],[Forestland Acreage]]</f>
        <v>0</v>
      </c>
      <c r="L253" s="101">
        <f>FilteredProperties[[#This Row],[Evergreen Forest Acreage]]/FilteredProperties[[#This Row],[Forestland Acreage]]</f>
        <v>0.64528808063669996</v>
      </c>
      <c r="M253" s="101">
        <f>FilteredProperties[[#This Row],[Mixed Forest Acreage]]/FilteredProperties[[#This Row],[Forestland Acreage]]</f>
        <v>1.5220742009622147E-4</v>
      </c>
      <c r="N253" s="101">
        <f>FilteredProperties[[#This Row],[Woody Wetlands Acreage]]/FilteredProperties[[#This Row],[Forestland Acreage]]</f>
        <v>0.35455971194255109</v>
      </c>
      <c r="O253" s="92">
        <v>0</v>
      </c>
      <c r="P253" s="92">
        <v>369.04765085000003</v>
      </c>
      <c r="Q253" s="92">
        <v>0</v>
      </c>
      <c r="R253" s="92">
        <v>93.368131516299897</v>
      </c>
      <c r="S253" s="92">
        <f>SUM(FilteredProperties[[#This Row],[Deciduous Forest Harvested Acreage]:[Woody Wetlands Harvested Acreage]])</f>
        <v>462.41578236629994</v>
      </c>
      <c r="T253" s="101">
        <f>FilteredProperties[[#This Row],[Harvested Forestland Acreage]]/FilteredProperties[[#This Row],[Forestland Acreage]]</f>
        <v>8.9766314297644104E-2</v>
      </c>
    </row>
    <row r="254" spans="1:20" ht="16" x14ac:dyDescent="0.2">
      <c r="A254" s="92">
        <v>249</v>
      </c>
      <c r="B254" s="92" t="s">
        <v>127</v>
      </c>
      <c r="C254" s="92" t="s">
        <v>127</v>
      </c>
      <c r="D254" s="92" t="s">
        <v>103</v>
      </c>
      <c r="E254" s="92">
        <v>6846.6857985400002</v>
      </c>
      <c r="F254" s="92">
        <v>18.193945072799899</v>
      </c>
      <c r="G254" s="92">
        <v>2678.7974522099898</v>
      </c>
      <c r="H254" s="92">
        <v>199.823400496</v>
      </c>
      <c r="I254" s="92">
        <v>3704.3807311700002</v>
      </c>
      <c r="J254" s="92">
        <v>6601.1955289500002</v>
      </c>
      <c r="K254" s="101">
        <f>FilteredProperties[[#This Row],[Deciduous Forest Acreage]]/FilteredProperties[[#This Row],[Forestland Acreage]]</f>
        <v>2.7561590916386422E-3</v>
      </c>
      <c r="L254" s="101">
        <f>FilteredProperties[[#This Row],[Evergreen Forest Acreage]]/FilteredProperties[[#This Row],[Forestland Acreage]]</f>
        <v>0.4058048940471371</v>
      </c>
      <c r="M254" s="101">
        <f>FilteredProperties[[#This Row],[Mixed Forest Acreage]]/FilteredProperties[[#This Row],[Forestland Acreage]]</f>
        <v>3.0270789528905884E-2</v>
      </c>
      <c r="N254" s="101">
        <f>FilteredProperties[[#This Row],[Woody Wetlands Acreage]]/FilteredProperties[[#This Row],[Forestland Acreage]]</f>
        <v>0.5611681573321351</v>
      </c>
      <c r="O254" s="92">
        <v>0</v>
      </c>
      <c r="P254" s="92">
        <v>49.993149627800001</v>
      </c>
      <c r="Q254" s="92">
        <v>1.6483072361</v>
      </c>
      <c r="R254" s="92">
        <v>42.228287807599898</v>
      </c>
      <c r="S254" s="92">
        <f>SUM(FilteredProperties[[#This Row],[Deciduous Forest Harvested Acreage]:[Woody Wetlands Harvested Acreage]])</f>
        <v>93.869744671499902</v>
      </c>
      <c r="T254" s="101">
        <f>FilteredProperties[[#This Row],[Harvested Forestland Acreage]]/FilteredProperties[[#This Row],[Forestland Acreage]]</f>
        <v>1.4220112744703233E-2</v>
      </c>
    </row>
    <row r="255" spans="1:20" ht="16" x14ac:dyDescent="0.2">
      <c r="A255" s="92">
        <v>250</v>
      </c>
      <c r="B255" s="92" t="s">
        <v>114</v>
      </c>
      <c r="C255" s="92" t="s">
        <v>114</v>
      </c>
      <c r="D255" s="92" t="s">
        <v>115</v>
      </c>
      <c r="E255" s="92">
        <v>5914.0862484600002</v>
      </c>
      <c r="F255" s="92">
        <v>0</v>
      </c>
      <c r="G255" s="92">
        <v>0.18354047623200001</v>
      </c>
      <c r="H255" s="92">
        <v>0</v>
      </c>
      <c r="I255" s="92">
        <v>5864.7633841899897</v>
      </c>
      <c r="J255" s="92">
        <v>5864.94692467</v>
      </c>
      <c r="K255" s="101">
        <f>FilteredProperties[[#This Row],[Deciduous Forest Acreage]]/FilteredProperties[[#This Row],[Forestland Acreage]]</f>
        <v>0</v>
      </c>
      <c r="L255" s="101">
        <f>FilteredProperties[[#This Row],[Evergreen Forest Acreage]]/FilteredProperties[[#This Row],[Forestland Acreage]]</f>
        <v>3.1294482045517776E-5</v>
      </c>
      <c r="M255" s="101">
        <f>FilteredProperties[[#This Row],[Mixed Forest Acreage]]/FilteredProperties[[#This Row],[Forestland Acreage]]</f>
        <v>0</v>
      </c>
      <c r="N255" s="101">
        <f>FilteredProperties[[#This Row],[Woody Wetlands Acreage]]/FilteredProperties[[#This Row],[Forestland Acreage]]</f>
        <v>0.99996870551731021</v>
      </c>
      <c r="O255" s="92">
        <v>0</v>
      </c>
      <c r="P255" s="92">
        <v>0</v>
      </c>
      <c r="Q255" s="92">
        <v>0</v>
      </c>
      <c r="R255" s="92">
        <v>49.863758482800002</v>
      </c>
      <c r="S255" s="92">
        <f>SUM(FilteredProperties[[#This Row],[Deciduous Forest Harvested Acreage]:[Woody Wetlands Harvested Acreage]])</f>
        <v>49.863758482800002</v>
      </c>
      <c r="T255" s="101">
        <f>FilteredProperties[[#This Row],[Harvested Forestland Acreage]]/FilteredProperties[[#This Row],[Forestland Acreage]]</f>
        <v>8.5019965437463287E-3</v>
      </c>
    </row>
    <row r="256" spans="1:20" ht="16" x14ac:dyDescent="0.2">
      <c r="A256" s="92">
        <v>251</v>
      </c>
      <c r="B256" s="92" t="s">
        <v>127</v>
      </c>
      <c r="C256" s="92" t="s">
        <v>127</v>
      </c>
      <c r="D256" s="92" t="s">
        <v>103</v>
      </c>
      <c r="E256" s="92">
        <v>7118.3291356199898</v>
      </c>
      <c r="F256" s="92">
        <v>2.0015535898999999</v>
      </c>
      <c r="G256" s="92">
        <v>52.7077366181</v>
      </c>
      <c r="H256" s="92">
        <v>8.4510040461599996</v>
      </c>
      <c r="I256" s="92">
        <v>367.90686289199903</v>
      </c>
      <c r="J256" s="92">
        <v>431.067157146</v>
      </c>
      <c r="K256" s="101">
        <f>FilteredProperties[[#This Row],[Deciduous Forest Acreage]]/FilteredProperties[[#This Row],[Forestland Acreage]]</f>
        <v>4.6432523487798102E-3</v>
      </c>
      <c r="L256" s="101">
        <f>FilteredProperties[[#This Row],[Evergreen Forest Acreage]]/FilteredProperties[[#This Row],[Forestland Acreage]]</f>
        <v>0.12227268012498616</v>
      </c>
      <c r="M256" s="101">
        <f>FilteredProperties[[#This Row],[Mixed Forest Acreage]]/FilteredProperties[[#This Row],[Forestland Acreage]]</f>
        <v>1.9604843250207744E-2</v>
      </c>
      <c r="N256" s="101">
        <f>FilteredProperties[[#This Row],[Woody Wetlands Acreage]]/FilteredProperties[[#This Row],[Forestland Acreage]]</f>
        <v>0.85347922427639522</v>
      </c>
      <c r="O256" s="92">
        <v>0</v>
      </c>
      <c r="P256" s="92">
        <v>29.721392719000001</v>
      </c>
      <c r="Q256" s="92">
        <v>1.0343048081699999</v>
      </c>
      <c r="R256" s="92">
        <v>193.95778199</v>
      </c>
      <c r="S256" s="92">
        <f>SUM(FilteredProperties[[#This Row],[Deciduous Forest Harvested Acreage]:[Woody Wetlands Harvested Acreage]])</f>
        <v>224.71347951717001</v>
      </c>
      <c r="T256" s="101">
        <f>FilteredProperties[[#This Row],[Harvested Forestland Acreage]]/FilteredProperties[[#This Row],[Forestland Acreage]]</f>
        <v>0.52129575587467181</v>
      </c>
    </row>
    <row r="257" spans="1:20" ht="16" x14ac:dyDescent="0.2">
      <c r="A257" s="92">
        <v>252</v>
      </c>
      <c r="B257" s="92" t="s">
        <v>119</v>
      </c>
      <c r="C257" s="92" t="s">
        <v>102</v>
      </c>
      <c r="D257" s="92" t="s">
        <v>103</v>
      </c>
      <c r="E257" s="92">
        <v>5498.8084305900002</v>
      </c>
      <c r="F257" s="92">
        <v>0.75930042177199997</v>
      </c>
      <c r="G257" s="92">
        <v>25.778799198400002</v>
      </c>
      <c r="H257" s="92">
        <v>0</v>
      </c>
      <c r="I257" s="92">
        <v>5329.8411105499899</v>
      </c>
      <c r="J257" s="92">
        <v>5356.3792101700001</v>
      </c>
      <c r="K257" s="101">
        <f>FilteredProperties[[#This Row],[Deciduous Forest Acreage]]/FilteredProperties[[#This Row],[Forestland Acreage]]</f>
        <v>1.4175628572568919E-4</v>
      </c>
      <c r="L257" s="101">
        <f>FilteredProperties[[#This Row],[Evergreen Forest Acreage]]/FilteredProperties[[#This Row],[Forestland Acreage]]</f>
        <v>4.8127285591458039E-3</v>
      </c>
      <c r="M257" s="101">
        <f>FilteredProperties[[#This Row],[Mixed Forest Acreage]]/FilteredProperties[[#This Row],[Forestland Acreage]]</f>
        <v>0</v>
      </c>
      <c r="N257" s="101">
        <f>FilteredProperties[[#This Row],[Woody Wetlands Acreage]]/FilteredProperties[[#This Row],[Forestland Acreage]]</f>
        <v>0.99504551515515871</v>
      </c>
      <c r="O257" s="92">
        <v>0</v>
      </c>
      <c r="P257" s="92">
        <v>0</v>
      </c>
      <c r="Q257" s="92">
        <v>0</v>
      </c>
      <c r="R257" s="92">
        <v>408.14694942699902</v>
      </c>
      <c r="S257" s="92">
        <f>SUM(FilteredProperties[[#This Row],[Deciduous Forest Harvested Acreage]:[Woody Wetlands Harvested Acreage]])</f>
        <v>408.14694942699902</v>
      </c>
      <c r="T257" s="101">
        <f>FilteredProperties[[#This Row],[Harvested Forestland Acreage]]/FilteredProperties[[#This Row],[Forestland Acreage]]</f>
        <v>7.6198292430838796E-2</v>
      </c>
    </row>
    <row r="258" spans="1:20" ht="16" x14ac:dyDescent="0.2">
      <c r="A258" s="92">
        <v>253</v>
      </c>
      <c r="B258" s="92" t="s">
        <v>129</v>
      </c>
      <c r="C258" s="92" t="s">
        <v>102</v>
      </c>
      <c r="D258" s="92" t="s">
        <v>103</v>
      </c>
      <c r="E258" s="92">
        <v>6560.8483685900001</v>
      </c>
      <c r="F258" s="92">
        <v>52.372790165399898</v>
      </c>
      <c r="G258" s="92">
        <v>1611.18494964</v>
      </c>
      <c r="H258" s="92">
        <v>387.48836320700002</v>
      </c>
      <c r="I258" s="92">
        <v>2128.82078559</v>
      </c>
      <c r="J258" s="92">
        <v>4179.8668885999896</v>
      </c>
      <c r="K258" s="101">
        <f>FilteredProperties[[#This Row],[Deciduous Forest Acreage]]/FilteredProperties[[#This Row],[Forestland Acreage]]</f>
        <v>1.2529774646230831E-2</v>
      </c>
      <c r="L258" s="101">
        <f>FilteredProperties[[#This Row],[Evergreen Forest Acreage]]/FilteredProperties[[#This Row],[Forestland Acreage]]</f>
        <v>0.38546321990163962</v>
      </c>
      <c r="M258" s="101">
        <f>FilteredProperties[[#This Row],[Mixed Forest Acreage]]/FilteredProperties[[#This Row],[Forestland Acreage]]</f>
        <v>9.2703517488516463E-2</v>
      </c>
      <c r="N258" s="101">
        <f>FilteredProperties[[#This Row],[Woody Wetlands Acreage]]/FilteredProperties[[#This Row],[Forestland Acreage]]</f>
        <v>0.50930348796418978</v>
      </c>
      <c r="O258" s="92">
        <v>3.9915649421200001</v>
      </c>
      <c r="P258" s="92">
        <v>187.377191914999</v>
      </c>
      <c r="Q258" s="92">
        <v>28.865992219799899</v>
      </c>
      <c r="R258" s="92">
        <v>177.92673099300001</v>
      </c>
      <c r="S258" s="92">
        <f>SUM(FilteredProperties[[#This Row],[Deciduous Forest Harvested Acreage]:[Woody Wetlands Harvested Acreage]])</f>
        <v>398.16148006991887</v>
      </c>
      <c r="T258" s="101">
        <f>FilteredProperties[[#This Row],[Harvested Forestland Acreage]]/FilteredProperties[[#This Row],[Forestland Acreage]]</f>
        <v>9.5256976042909253E-2</v>
      </c>
    </row>
    <row r="259" spans="1:20" ht="16" x14ac:dyDescent="0.2">
      <c r="A259" s="92">
        <v>254</v>
      </c>
      <c r="B259" s="92" t="s">
        <v>129</v>
      </c>
      <c r="C259" s="92" t="s">
        <v>102</v>
      </c>
      <c r="D259" s="92" t="s">
        <v>103</v>
      </c>
      <c r="E259" s="92">
        <v>5419.9533356100001</v>
      </c>
      <c r="F259" s="92">
        <v>4.8926865531399999</v>
      </c>
      <c r="G259" s="92">
        <v>2160.8590040499898</v>
      </c>
      <c r="H259" s="92">
        <v>5.559871083</v>
      </c>
      <c r="I259" s="92">
        <v>1124.0049670599899</v>
      </c>
      <c r="J259" s="92">
        <v>3295.3165287500001</v>
      </c>
      <c r="K259" s="101">
        <f>FilteredProperties[[#This Row],[Deciduous Forest Acreage]]/FilteredProperties[[#This Row],[Forestland Acreage]]</f>
        <v>1.4847394811556764E-3</v>
      </c>
      <c r="L259" s="101">
        <f>FilteredProperties[[#This Row],[Evergreen Forest Acreage]]/FilteredProperties[[#This Row],[Forestland Acreage]]</f>
        <v>0.65573640201102634</v>
      </c>
      <c r="M259" s="101">
        <f>FilteredProperties[[#This Row],[Mixed Forest Acreage]]/FilteredProperties[[#This Row],[Forestland Acreage]]</f>
        <v>1.6872039558242392E-3</v>
      </c>
      <c r="N259" s="101">
        <f>FilteredProperties[[#This Row],[Woody Wetlands Acreage]]/FilteredProperties[[#This Row],[Forestland Acreage]]</f>
        <v>0.34109165455081625</v>
      </c>
      <c r="O259" s="92">
        <v>0.61532296092899996</v>
      </c>
      <c r="P259" s="92">
        <v>794.14289460899897</v>
      </c>
      <c r="Q259" s="92">
        <v>1.33436905991</v>
      </c>
      <c r="R259" s="92">
        <v>252.23868738799899</v>
      </c>
      <c r="S259" s="92">
        <f>SUM(FilteredProperties[[#This Row],[Deciduous Forest Harvested Acreage]:[Woody Wetlands Harvested Acreage]])</f>
        <v>1048.3312740178371</v>
      </c>
      <c r="T259" s="101">
        <f>FilteredProperties[[#This Row],[Harvested Forestland Acreage]]/FilteredProperties[[#This Row],[Forestland Acreage]]</f>
        <v>0.31812764111479652</v>
      </c>
    </row>
    <row r="260" spans="1:20" ht="16" x14ac:dyDescent="0.2">
      <c r="A260" s="92">
        <v>255</v>
      </c>
      <c r="B260" s="92" t="s">
        <v>125</v>
      </c>
      <c r="C260" s="92" t="s">
        <v>102</v>
      </c>
      <c r="D260" s="92" t="s">
        <v>103</v>
      </c>
      <c r="E260" s="92">
        <v>12650.137313499899</v>
      </c>
      <c r="F260" s="92">
        <v>182.35074249799899</v>
      </c>
      <c r="G260" s="92">
        <v>5676.8670724499898</v>
      </c>
      <c r="H260" s="92">
        <v>6.9956488147</v>
      </c>
      <c r="I260" s="92">
        <v>5613.32831927999</v>
      </c>
      <c r="J260" s="92">
        <v>11479.541783000001</v>
      </c>
      <c r="K260" s="101">
        <f>FilteredProperties[[#This Row],[Deciduous Forest Acreage]]/FilteredProperties[[#This Row],[Forestland Acreage]]</f>
        <v>1.5884845052617114E-2</v>
      </c>
      <c r="L260" s="101">
        <f>FilteredProperties[[#This Row],[Evergreen Forest Acreage]]/FilteredProperties[[#This Row],[Forestland Acreage]]</f>
        <v>0.49452035453687143</v>
      </c>
      <c r="M260" s="101">
        <f>FilteredProperties[[#This Row],[Mixed Forest Acreage]]/FilteredProperties[[#This Row],[Forestland Acreage]]</f>
        <v>6.0940139832583074E-4</v>
      </c>
      <c r="N260" s="101">
        <f>FilteredProperties[[#This Row],[Woody Wetlands Acreage]]/FilteredProperties[[#This Row],[Forestland Acreage]]</f>
        <v>0.48898539901590338</v>
      </c>
      <c r="O260" s="92">
        <v>19.1322810984</v>
      </c>
      <c r="P260" s="92">
        <v>1865.4401815399899</v>
      </c>
      <c r="Q260" s="92">
        <v>2.3291837126999999</v>
      </c>
      <c r="R260" s="92">
        <v>1484.4914890299899</v>
      </c>
      <c r="S260" s="92">
        <f>SUM(FilteredProperties[[#This Row],[Deciduous Forest Harvested Acreage]:[Woody Wetlands Harvested Acreage]])</f>
        <v>3371.3931353810794</v>
      </c>
      <c r="T260" s="101">
        <f>FilteredProperties[[#This Row],[Harvested Forestland Acreage]]/FilteredProperties[[#This Row],[Forestland Acreage]]</f>
        <v>0.2936870825605391</v>
      </c>
    </row>
    <row r="261" spans="1:20" ht="16" x14ac:dyDescent="0.2">
      <c r="A261" s="92">
        <v>256</v>
      </c>
      <c r="B261" s="92" t="s">
        <v>111</v>
      </c>
      <c r="C261" s="92" t="s">
        <v>102</v>
      </c>
      <c r="D261" s="92" t="s">
        <v>103</v>
      </c>
      <c r="E261" s="92">
        <v>5299.9096092399895</v>
      </c>
      <c r="F261" s="92">
        <v>55.8211056735</v>
      </c>
      <c r="G261" s="92">
        <v>1308.08313793</v>
      </c>
      <c r="H261" s="92">
        <v>16.425797918800001</v>
      </c>
      <c r="I261" s="92">
        <v>1209.10723544999</v>
      </c>
      <c r="J261" s="92">
        <v>2589.4372769699899</v>
      </c>
      <c r="K261" s="101">
        <f>FilteredProperties[[#This Row],[Deciduous Forest Acreage]]/FilteredProperties[[#This Row],[Forestland Acreage]]</f>
        <v>2.1557234141163919E-2</v>
      </c>
      <c r="L261" s="101">
        <f>FilteredProperties[[#This Row],[Evergreen Forest Acreage]]/FilteredProperties[[#This Row],[Forestland Acreage]]</f>
        <v>0.505161159748439</v>
      </c>
      <c r="M261" s="101">
        <f>FilteredProperties[[#This Row],[Mixed Forest Acreage]]/FilteredProperties[[#This Row],[Forestland Acreage]]</f>
        <v>6.3433851303865228E-3</v>
      </c>
      <c r="N261" s="101">
        <f>FilteredProperties[[#This Row],[Woody Wetlands Acreage]]/FilteredProperties[[#This Row],[Forestland Acreage]]</f>
        <v>0.46693822098089882</v>
      </c>
      <c r="O261" s="92">
        <v>7.1939526926499999</v>
      </c>
      <c r="P261" s="92">
        <v>467.53961774700002</v>
      </c>
      <c r="Q261" s="92">
        <v>10.1927946724</v>
      </c>
      <c r="R261" s="92">
        <v>319.49976084500003</v>
      </c>
      <c r="S261" s="92">
        <f>SUM(FilteredProperties[[#This Row],[Deciduous Forest Harvested Acreage]:[Woody Wetlands Harvested Acreage]])</f>
        <v>804.42612595705009</v>
      </c>
      <c r="T261" s="101">
        <f>FilteredProperties[[#This Row],[Harvested Forestland Acreage]]/FilteredProperties[[#This Row],[Forestland Acreage]]</f>
        <v>0.31065673345768124</v>
      </c>
    </row>
    <row r="262" spans="1:20" ht="16" x14ac:dyDescent="0.2">
      <c r="A262" s="92">
        <v>257</v>
      </c>
      <c r="B262" s="92" t="s">
        <v>97</v>
      </c>
      <c r="C262" s="92" t="s">
        <v>95</v>
      </c>
      <c r="D262" s="92" t="s">
        <v>139</v>
      </c>
      <c r="E262" s="92">
        <v>12266.7367164999</v>
      </c>
      <c r="F262" s="92">
        <v>463.47211426500002</v>
      </c>
      <c r="G262" s="92">
        <v>3324.10089250999</v>
      </c>
      <c r="H262" s="92">
        <v>252.31453163</v>
      </c>
      <c r="I262" s="92">
        <v>3702.2184138500002</v>
      </c>
      <c r="J262" s="92">
        <v>7742.1059522599899</v>
      </c>
      <c r="K262" s="101">
        <f>FilteredProperties[[#This Row],[Deciduous Forest Acreage]]/FilteredProperties[[#This Row],[Forestland Acreage]]</f>
        <v>5.9863829960853009E-2</v>
      </c>
      <c r="L262" s="101">
        <f>FilteredProperties[[#This Row],[Evergreen Forest Acreage]]/FilteredProperties[[#This Row],[Forestland Acreage]]</f>
        <v>0.42935357808422336</v>
      </c>
      <c r="M262" s="101">
        <f>FilteredProperties[[#This Row],[Mixed Forest Acreage]]/FilteredProperties[[#This Row],[Forestland Acreage]]</f>
        <v>3.2589909410416576E-2</v>
      </c>
      <c r="N262" s="101">
        <f>FilteredProperties[[#This Row],[Woody Wetlands Acreage]]/FilteredProperties[[#This Row],[Forestland Acreage]]</f>
        <v>0.47819268254386127</v>
      </c>
      <c r="O262" s="92">
        <v>27.575312747800002</v>
      </c>
      <c r="P262" s="92">
        <v>265.62360050299901</v>
      </c>
      <c r="Q262" s="92">
        <v>3.3256434417</v>
      </c>
      <c r="R262" s="92">
        <v>131.951847856999</v>
      </c>
      <c r="S262" s="92">
        <f>SUM(FilteredProperties[[#This Row],[Deciduous Forest Harvested Acreage]:[Woody Wetlands Harvested Acreage]])</f>
        <v>428.476404549498</v>
      </c>
      <c r="T262" s="101">
        <f>FilteredProperties[[#This Row],[Harvested Forestland Acreage]]/FilteredProperties[[#This Row],[Forestland Acreage]]</f>
        <v>5.5343650318350646E-2</v>
      </c>
    </row>
    <row r="263" spans="1:20" ht="16" x14ac:dyDescent="0.2">
      <c r="A263" s="92">
        <v>258</v>
      </c>
      <c r="B263" s="92" t="s">
        <v>127</v>
      </c>
      <c r="C263" s="92" t="s">
        <v>127</v>
      </c>
      <c r="D263" s="92" t="s">
        <v>103</v>
      </c>
      <c r="E263" s="92">
        <v>14219.1999285</v>
      </c>
      <c r="F263" s="92">
        <v>0</v>
      </c>
      <c r="G263" s="92">
        <v>5.55987108305</v>
      </c>
      <c r="H263" s="92">
        <v>0</v>
      </c>
      <c r="I263" s="92">
        <v>2985.7897177899899</v>
      </c>
      <c r="J263" s="92">
        <v>2991.3495888699899</v>
      </c>
      <c r="K263" s="101">
        <f>FilteredProperties[[#This Row],[Deciduous Forest Acreage]]/FilteredProperties[[#This Row],[Forestland Acreage]]</f>
        <v>0</v>
      </c>
      <c r="L263" s="101">
        <f>FilteredProperties[[#This Row],[Evergreen Forest Acreage]]/FilteredProperties[[#This Row],[Forestland Acreage]]</f>
        <v>1.8586497224319051E-3</v>
      </c>
      <c r="M263" s="101">
        <f>FilteredProperties[[#This Row],[Mixed Forest Acreage]]/FilteredProperties[[#This Row],[Forestland Acreage]]</f>
        <v>0</v>
      </c>
      <c r="N263" s="101">
        <f>FilteredProperties[[#This Row],[Woody Wetlands Acreage]]/FilteredProperties[[#This Row],[Forestland Acreage]]</f>
        <v>0.99814135027858775</v>
      </c>
      <c r="O263" s="92">
        <v>0</v>
      </c>
      <c r="P263" s="92">
        <v>0.98703417396000004</v>
      </c>
      <c r="Q263" s="92">
        <v>0</v>
      </c>
      <c r="R263" s="92">
        <v>152.067739490999</v>
      </c>
      <c r="S263" s="92">
        <f>SUM(FilteredProperties[[#This Row],[Deciduous Forest Harvested Acreage]:[Woody Wetlands Harvested Acreage]])</f>
        <v>153.05477366495901</v>
      </c>
      <c r="T263" s="101">
        <f>FilteredProperties[[#This Row],[Harvested Forestland Acreage]]/FilteredProperties[[#This Row],[Forestland Acreage]]</f>
        <v>5.1165792936551047E-2</v>
      </c>
    </row>
    <row r="264" spans="1:20" ht="16" x14ac:dyDescent="0.2">
      <c r="A264" s="92">
        <v>259</v>
      </c>
      <c r="B264" s="92" t="s">
        <v>127</v>
      </c>
      <c r="C264" s="92" t="s">
        <v>127</v>
      </c>
      <c r="D264" s="92" t="s">
        <v>126</v>
      </c>
      <c r="E264" s="92">
        <v>5748.7283892400001</v>
      </c>
      <c r="F264" s="92">
        <v>0</v>
      </c>
      <c r="G264" s="92">
        <v>12.9115294067</v>
      </c>
      <c r="H264" s="92">
        <v>0</v>
      </c>
      <c r="I264" s="92">
        <v>5497.5868925200002</v>
      </c>
      <c r="J264" s="92">
        <v>5510.4984219300004</v>
      </c>
      <c r="K264" s="101">
        <f>FilteredProperties[[#This Row],[Deciduous Forest Acreage]]/FilteredProperties[[#This Row],[Forestland Acreage]]</f>
        <v>0</v>
      </c>
      <c r="L264" s="101">
        <f>FilteredProperties[[#This Row],[Evergreen Forest Acreage]]/FilteredProperties[[#This Row],[Forestland Acreage]]</f>
        <v>2.3430783239708937E-3</v>
      </c>
      <c r="M264" s="101">
        <f>FilteredProperties[[#This Row],[Mixed Forest Acreage]]/FilteredProperties[[#This Row],[Forestland Acreage]]</f>
        <v>0</v>
      </c>
      <c r="N264" s="101">
        <f>FilteredProperties[[#This Row],[Woody Wetlands Acreage]]/FilteredProperties[[#This Row],[Forestland Acreage]]</f>
        <v>0.99765692167543019</v>
      </c>
      <c r="O264" s="92">
        <v>0</v>
      </c>
      <c r="P264" s="92">
        <v>0</v>
      </c>
      <c r="Q264" s="92">
        <v>0</v>
      </c>
      <c r="R264" s="92">
        <v>9.1997264369899998</v>
      </c>
      <c r="S264" s="92">
        <f>SUM(FilteredProperties[[#This Row],[Deciduous Forest Harvested Acreage]:[Woody Wetlands Harvested Acreage]])</f>
        <v>9.1997264369899998</v>
      </c>
      <c r="T264" s="101">
        <f>FilteredProperties[[#This Row],[Harvested Forestland Acreage]]/FilteredProperties[[#This Row],[Forestland Acreage]]</f>
        <v>1.6694908032961349E-3</v>
      </c>
    </row>
    <row r="265" spans="1:20" ht="16" x14ac:dyDescent="0.2">
      <c r="A265" s="92">
        <v>260</v>
      </c>
      <c r="B265" s="92" t="s">
        <v>114</v>
      </c>
      <c r="C265" s="92" t="s">
        <v>114</v>
      </c>
      <c r="D265" s="92" t="s">
        <v>114</v>
      </c>
      <c r="E265" s="92">
        <v>14053.592189200001</v>
      </c>
      <c r="F265" s="92">
        <v>40.768045462700002</v>
      </c>
      <c r="G265" s="92">
        <v>8294.6209328599907</v>
      </c>
      <c r="H265" s="92">
        <v>0.222394843329</v>
      </c>
      <c r="I265" s="92">
        <v>3764.3543251999899</v>
      </c>
      <c r="J265" s="92">
        <v>12099.965698399899</v>
      </c>
      <c r="K265" s="101">
        <f>FilteredProperties[[#This Row],[Deciduous Forest Acreage]]/FilteredProperties[[#This Row],[Forestland Acreage]]</f>
        <v>3.369269506945063E-3</v>
      </c>
      <c r="L265" s="101">
        <f>FilteredProperties[[#This Row],[Evergreen Forest Acreage]]/FilteredProperties[[#This Row],[Forestland Acreage]]</f>
        <v>0.68550780552682655</v>
      </c>
      <c r="M265" s="101">
        <f>FilteredProperties[[#This Row],[Mixed Forest Acreage]]/FilteredProperties[[#This Row],[Forestland Acreage]]</f>
        <v>1.8379791221921357E-5</v>
      </c>
      <c r="N265" s="101">
        <f>FilteredProperties[[#This Row],[Woody Wetlands Acreage]]/FilteredProperties[[#This Row],[Forestland Acreage]]</f>
        <v>0.31110454517220559</v>
      </c>
      <c r="O265" s="92">
        <v>0.429802095519</v>
      </c>
      <c r="P265" s="92">
        <v>396.23230899899897</v>
      </c>
      <c r="Q265" s="92">
        <v>0</v>
      </c>
      <c r="R265" s="92">
        <v>69.7362833575</v>
      </c>
      <c r="S265" s="92">
        <f>SUM(FilteredProperties[[#This Row],[Deciduous Forest Harvested Acreage]:[Woody Wetlands Harvested Acreage]])</f>
        <v>466.39839445201795</v>
      </c>
      <c r="T265" s="101">
        <f>FilteredProperties[[#This Row],[Harvested Forestland Acreage]]/FilteredProperties[[#This Row],[Forestland Acreage]]</f>
        <v>3.8545431125783645E-2</v>
      </c>
    </row>
    <row r="266" spans="1:20" ht="16" x14ac:dyDescent="0.2">
      <c r="A266" s="92">
        <v>261</v>
      </c>
      <c r="B266" s="92" t="s">
        <v>136</v>
      </c>
      <c r="C266" s="92" t="s">
        <v>136</v>
      </c>
      <c r="D266" s="92" t="s">
        <v>136</v>
      </c>
      <c r="E266" s="92">
        <v>14400.4419605</v>
      </c>
      <c r="F266" s="92">
        <v>50.496416227200001</v>
      </c>
      <c r="G266" s="92">
        <v>3829.29363998999</v>
      </c>
      <c r="H266" s="92">
        <v>40.1102357547</v>
      </c>
      <c r="I266" s="92">
        <v>8401.7343424600003</v>
      </c>
      <c r="J266" s="92">
        <v>12321.634634399899</v>
      </c>
      <c r="K266" s="101">
        <f>FilteredProperties[[#This Row],[Deciduous Forest Acreage]]/FilteredProperties[[#This Row],[Forestland Acreage]]</f>
        <v>4.0981913297625811E-3</v>
      </c>
      <c r="L266" s="101">
        <f>FilteredProperties[[#This Row],[Evergreen Forest Acreage]]/FilteredProperties[[#This Row],[Forestland Acreage]]</f>
        <v>0.31077805450416912</v>
      </c>
      <c r="M266" s="101">
        <f>FilteredProperties[[#This Row],[Mixed Forest Acreage]]/FilteredProperties[[#This Row],[Forestland Acreage]]</f>
        <v>3.2552690405799789E-3</v>
      </c>
      <c r="N266" s="101">
        <f>FilteredProperties[[#This Row],[Woody Wetlands Acreage]]/FilteredProperties[[#This Row],[Forestland Acreage]]</f>
        <v>0.68186848512808462</v>
      </c>
      <c r="O266" s="92">
        <v>1.6464493311799999</v>
      </c>
      <c r="P266" s="92">
        <v>383.34464522399901</v>
      </c>
      <c r="Q266" s="92">
        <v>0.63978703887300004</v>
      </c>
      <c r="R266" s="92">
        <v>337.73312987600002</v>
      </c>
      <c r="S266" s="92">
        <f>SUM(FilteredProperties[[#This Row],[Deciduous Forest Harvested Acreage]:[Woody Wetlands Harvested Acreage]])</f>
        <v>723.36401147005199</v>
      </c>
      <c r="T266" s="101">
        <f>FilteredProperties[[#This Row],[Harvested Forestland Acreage]]/FilteredProperties[[#This Row],[Forestland Acreage]]</f>
        <v>5.870682201942129E-2</v>
      </c>
    </row>
    <row r="267" spans="1:20" ht="16" x14ac:dyDescent="0.2">
      <c r="A267" s="92">
        <v>262</v>
      </c>
      <c r="B267" s="92" t="s">
        <v>130</v>
      </c>
      <c r="C267" s="92" t="s">
        <v>102</v>
      </c>
      <c r="D267" s="92" t="s">
        <v>126</v>
      </c>
      <c r="E267" s="92">
        <v>5537.9331987400001</v>
      </c>
      <c r="F267" s="92">
        <v>0</v>
      </c>
      <c r="G267" s="92">
        <v>1.9959522993100001</v>
      </c>
      <c r="H267" s="92">
        <v>0</v>
      </c>
      <c r="I267" s="92">
        <v>1.78022884301</v>
      </c>
      <c r="J267" s="92">
        <v>3.77618114232</v>
      </c>
      <c r="K267" s="101">
        <f>FilteredProperties[[#This Row],[Deciduous Forest Acreage]]/FilteredProperties[[#This Row],[Forestland Acreage]]</f>
        <v>0</v>
      </c>
      <c r="L267" s="101">
        <f>FilteredProperties[[#This Row],[Evergreen Forest Acreage]]/FilteredProperties[[#This Row],[Forestland Acreage]]</f>
        <v>0.52856370605244118</v>
      </c>
      <c r="M267" s="101">
        <f>FilteredProperties[[#This Row],[Mixed Forest Acreage]]/FilteredProperties[[#This Row],[Forestland Acreage]]</f>
        <v>0</v>
      </c>
      <c r="N267" s="101">
        <f>FilteredProperties[[#This Row],[Woody Wetlands Acreage]]/FilteredProperties[[#This Row],[Forestland Acreage]]</f>
        <v>0.47143629394755882</v>
      </c>
      <c r="O267" s="92">
        <v>0</v>
      </c>
      <c r="P267" s="92">
        <v>0</v>
      </c>
      <c r="Q267" s="92">
        <v>0</v>
      </c>
      <c r="R267" s="92">
        <v>0</v>
      </c>
      <c r="S267" s="92">
        <f>SUM(FilteredProperties[[#This Row],[Deciduous Forest Harvested Acreage]:[Woody Wetlands Harvested Acreage]])</f>
        <v>0</v>
      </c>
      <c r="T267" s="101">
        <f>FilteredProperties[[#This Row],[Harvested Forestland Acreage]]/FilteredProperties[[#This Row],[Forestland Acreage]]</f>
        <v>0</v>
      </c>
    </row>
    <row r="268" spans="1:20" ht="16" x14ac:dyDescent="0.2">
      <c r="A268" s="92">
        <v>263</v>
      </c>
      <c r="B268" s="92" t="s">
        <v>94</v>
      </c>
      <c r="C268" s="92" t="s">
        <v>95</v>
      </c>
      <c r="D268" s="92" t="s">
        <v>139</v>
      </c>
      <c r="E268" s="92">
        <v>8034.2686771400004</v>
      </c>
      <c r="F268" s="92">
        <v>3.1135278065100001</v>
      </c>
      <c r="G268" s="92">
        <v>4918.6426744</v>
      </c>
      <c r="H268" s="92">
        <v>48.379151755199899</v>
      </c>
      <c r="I268" s="92">
        <v>2570.7280959999898</v>
      </c>
      <c r="J268" s="92">
        <v>7540.8634499600003</v>
      </c>
      <c r="K268" s="101">
        <f>FilteredProperties[[#This Row],[Deciduous Forest Acreage]]/FilteredProperties[[#This Row],[Forestland Acreage]]</f>
        <v>4.1288744016794459E-4</v>
      </c>
      <c r="L268" s="101">
        <f>FilteredProperties[[#This Row],[Evergreen Forest Acreage]]/FilteredProperties[[#This Row],[Forestland Acreage]]</f>
        <v>0.65226518250056509</v>
      </c>
      <c r="M268" s="101">
        <f>FilteredProperties[[#This Row],[Mixed Forest Acreage]]/FilteredProperties[[#This Row],[Forestland Acreage]]</f>
        <v>6.415598435939922E-3</v>
      </c>
      <c r="N268" s="101">
        <f>FilteredProperties[[#This Row],[Woody Wetlands Acreage]]/FilteredProperties[[#This Row],[Forestland Acreage]]</f>
        <v>0.34090633162355249</v>
      </c>
      <c r="O268" s="92">
        <v>0.87296504635100003</v>
      </c>
      <c r="P268" s="92">
        <v>1937.8293766700001</v>
      </c>
      <c r="Q268" s="92">
        <v>24.650432155000001</v>
      </c>
      <c r="R268" s="92">
        <v>752.35552130500002</v>
      </c>
      <c r="S268" s="92">
        <f>SUM(FilteredProperties[[#This Row],[Deciduous Forest Harvested Acreage]:[Woody Wetlands Harvested Acreage]])</f>
        <v>2715.7082951763514</v>
      </c>
      <c r="T268" s="101">
        <f>FilteredProperties[[#This Row],[Harvested Forestland Acreage]]/FilteredProperties[[#This Row],[Forestland Acreage]]</f>
        <v>0.36013227307421364</v>
      </c>
    </row>
    <row r="269" spans="1:20" ht="16" x14ac:dyDescent="0.2">
      <c r="A269" s="92">
        <v>264</v>
      </c>
      <c r="B269" s="92" t="s">
        <v>94</v>
      </c>
      <c r="C269" s="92" t="s">
        <v>95</v>
      </c>
      <c r="D269" s="92" t="s">
        <v>139</v>
      </c>
      <c r="E269" s="92">
        <v>5524.8398069100003</v>
      </c>
      <c r="F269" s="92">
        <v>0.22239484332699999</v>
      </c>
      <c r="G269" s="92">
        <v>3474.0307801399899</v>
      </c>
      <c r="H269" s="92">
        <v>19.3357391513</v>
      </c>
      <c r="I269" s="92">
        <v>1699.63495177</v>
      </c>
      <c r="J269" s="92">
        <v>5193.2238659000004</v>
      </c>
      <c r="K269" s="101">
        <f>FilteredProperties[[#This Row],[Deciduous Forest Acreage]]/FilteredProperties[[#This Row],[Forestland Acreage]]</f>
        <v>4.2824043228195853E-5</v>
      </c>
      <c r="L269" s="101">
        <f>FilteredProperties[[#This Row],[Evergreen Forest Acreage]]/FilteredProperties[[#This Row],[Forestland Acreage]]</f>
        <v>0.66895455883412613</v>
      </c>
      <c r="M269" s="101">
        <f>FilteredProperties[[#This Row],[Mixed Forest Acreage]]/FilteredProperties[[#This Row],[Forestland Acreage]]</f>
        <v>3.7232631695820534E-3</v>
      </c>
      <c r="N269" s="101">
        <f>FilteredProperties[[#This Row],[Woody Wetlands Acreage]]/FilteredProperties[[#This Row],[Forestland Acreage]]</f>
        <v>0.32727935395395252</v>
      </c>
      <c r="O269" s="92">
        <v>0</v>
      </c>
      <c r="P269" s="92">
        <v>903.09171177799897</v>
      </c>
      <c r="Q269" s="92">
        <v>0.965460926793</v>
      </c>
      <c r="R269" s="92">
        <v>231.064442530999</v>
      </c>
      <c r="S269" s="92">
        <f>SUM(FilteredProperties[[#This Row],[Deciduous Forest Harvested Acreage]:[Woody Wetlands Harvested Acreage]])</f>
        <v>1135.1216152357908</v>
      </c>
      <c r="T269" s="101">
        <f>FilteredProperties[[#This Row],[Harvested Forestland Acreage]]/FilteredProperties[[#This Row],[Forestland Acreage]]</f>
        <v>0.21857744717867483</v>
      </c>
    </row>
    <row r="270" spans="1:20" ht="16" x14ac:dyDescent="0.2">
      <c r="A270" s="92">
        <v>265</v>
      </c>
      <c r="B270" s="92" t="s">
        <v>94</v>
      </c>
      <c r="C270" s="92" t="s">
        <v>95</v>
      </c>
      <c r="D270" s="92" t="s">
        <v>139</v>
      </c>
      <c r="E270" s="92">
        <v>8821.5677548000003</v>
      </c>
      <c r="F270" s="92">
        <v>4.15860329693</v>
      </c>
      <c r="G270" s="92">
        <v>5344.2756813899896</v>
      </c>
      <c r="H270" s="92">
        <v>0</v>
      </c>
      <c r="I270" s="92">
        <v>2721.2224882199898</v>
      </c>
      <c r="J270" s="92">
        <v>8069.6567729099897</v>
      </c>
      <c r="K270" s="101">
        <f>FilteredProperties[[#This Row],[Deciduous Forest Acreage]]/FilteredProperties[[#This Row],[Forestland Acreage]]</f>
        <v>5.1533831164796498E-4</v>
      </c>
      <c r="L270" s="101">
        <f>FilteredProperties[[#This Row],[Evergreen Forest Acreage]]/FilteredProperties[[#This Row],[Forestland Acreage]]</f>
        <v>0.66226802846570099</v>
      </c>
      <c r="M270" s="101">
        <f>FilteredProperties[[#This Row],[Mixed Forest Acreage]]/FilteredProperties[[#This Row],[Forestland Acreage]]</f>
        <v>0</v>
      </c>
      <c r="N270" s="101">
        <f>FilteredProperties[[#This Row],[Woody Wetlands Acreage]]/FilteredProperties[[#This Row],[Forestland Acreage]]</f>
        <v>0.33721663322226936</v>
      </c>
      <c r="O270" s="92">
        <v>2.3574616218600002</v>
      </c>
      <c r="P270" s="92">
        <v>3502.5156045200001</v>
      </c>
      <c r="Q270" s="92">
        <v>0</v>
      </c>
      <c r="R270" s="92">
        <v>763.18212038599904</v>
      </c>
      <c r="S270" s="92">
        <f>SUM(FilteredProperties[[#This Row],[Deciduous Forest Harvested Acreage]:[Woody Wetlands Harvested Acreage]])</f>
        <v>4268.0551865278594</v>
      </c>
      <c r="T270" s="101">
        <f>FilteredProperties[[#This Row],[Harvested Forestland Acreage]]/FilteredProperties[[#This Row],[Forestland Acreage]]</f>
        <v>0.52890170011391457</v>
      </c>
    </row>
    <row r="271" spans="1:20" ht="16" x14ac:dyDescent="0.2">
      <c r="A271" s="92">
        <v>266</v>
      </c>
      <c r="B271" s="92" t="s">
        <v>94</v>
      </c>
      <c r="C271" s="92" t="s">
        <v>95</v>
      </c>
      <c r="D271" s="92" t="s">
        <v>139</v>
      </c>
      <c r="E271" s="92">
        <v>6895.0908694700001</v>
      </c>
      <c r="F271" s="92">
        <v>9.4159063104600005</v>
      </c>
      <c r="G271" s="92">
        <v>3142.2011825599898</v>
      </c>
      <c r="H271" s="92">
        <v>0.222394843329</v>
      </c>
      <c r="I271" s="92">
        <v>3077.8817659900001</v>
      </c>
      <c r="J271" s="92">
        <v>6229.7212497</v>
      </c>
      <c r="K271" s="101">
        <f>FilteredProperties[[#This Row],[Deciduous Forest Acreage]]/FilteredProperties[[#This Row],[Forestland Acreage]]</f>
        <v>1.5114490573576523E-3</v>
      </c>
      <c r="L271" s="101">
        <f>FilteredProperties[[#This Row],[Evergreen Forest Acreage]]/FilteredProperties[[#This Row],[Forestland Acreage]]</f>
        <v>0.50438872890360964</v>
      </c>
      <c r="M271" s="101">
        <f>FilteredProperties[[#This Row],[Mixed Forest Acreage]]/FilteredProperties[[#This Row],[Forestland Acreage]]</f>
        <v>3.5699003922480435E-5</v>
      </c>
      <c r="N271" s="101">
        <f>FilteredProperties[[#This Row],[Woody Wetlands Acreage]]/FilteredProperties[[#This Row],[Forestland Acreage]]</f>
        <v>0.49406412303571678</v>
      </c>
      <c r="O271" s="92">
        <v>0.47416435889300002</v>
      </c>
      <c r="P271" s="92">
        <v>1043.99441217</v>
      </c>
      <c r="Q271" s="92">
        <v>0</v>
      </c>
      <c r="R271" s="92">
        <v>563.32581562500002</v>
      </c>
      <c r="S271" s="92">
        <f>SUM(FilteredProperties[[#This Row],[Deciduous Forest Harvested Acreage]:[Woody Wetlands Harvested Acreage]])</f>
        <v>1607.7943921538931</v>
      </c>
      <c r="T271" s="101">
        <f>FilteredProperties[[#This Row],[Harvested Forestland Acreage]]/FilteredProperties[[#This Row],[Forestland Acreage]]</f>
        <v>0.25808448367273551</v>
      </c>
    </row>
    <row r="272" spans="1:20" ht="16" x14ac:dyDescent="0.2">
      <c r="A272" s="92">
        <v>267</v>
      </c>
      <c r="B272" s="92" t="s">
        <v>125</v>
      </c>
      <c r="C272" s="92" t="s">
        <v>102</v>
      </c>
      <c r="D272" s="92" t="s">
        <v>103</v>
      </c>
      <c r="E272" s="92">
        <v>22791.0949742999</v>
      </c>
      <c r="F272" s="92">
        <v>8.1568618765400007</v>
      </c>
      <c r="G272" s="92">
        <v>9086.2200787599904</v>
      </c>
      <c r="H272" s="92">
        <v>0.894204067878</v>
      </c>
      <c r="I272" s="92">
        <v>9583.5916091100007</v>
      </c>
      <c r="J272" s="92">
        <v>18678.8627538</v>
      </c>
      <c r="K272" s="101">
        <f>FilteredProperties[[#This Row],[Deciduous Forest Acreage]]/FilteredProperties[[#This Row],[Forestland Acreage]]</f>
        <v>4.3668942719120204E-4</v>
      </c>
      <c r="L272" s="101">
        <f>FilteredProperties[[#This Row],[Evergreen Forest Acreage]]/FilteredProperties[[#This Row],[Forestland Acreage]]</f>
        <v>0.48644396602311901</v>
      </c>
      <c r="M272" s="101">
        <f>FilteredProperties[[#This Row],[Mixed Forest Acreage]]/FilteredProperties[[#This Row],[Forestland Acreage]]</f>
        <v>4.7872511279953831E-5</v>
      </c>
      <c r="N272" s="101">
        <f>FilteredProperties[[#This Row],[Woody Wetlands Acreage]]/FilteredProperties[[#This Row],[Forestland Acreage]]</f>
        <v>0.51307147203918124</v>
      </c>
      <c r="O272" s="92">
        <v>1.1909973674500001</v>
      </c>
      <c r="P272" s="92">
        <v>2399.53811997</v>
      </c>
      <c r="Q272" s="92">
        <v>0.25954517399600002</v>
      </c>
      <c r="R272" s="92">
        <v>1427.9472720599899</v>
      </c>
      <c r="S272" s="92">
        <f>SUM(FilteredProperties[[#This Row],[Deciduous Forest Harvested Acreage]:[Woody Wetlands Harvested Acreage]])</f>
        <v>3828.9359345714356</v>
      </c>
      <c r="T272" s="101">
        <f>FilteredProperties[[#This Row],[Harvested Forestland Acreage]]/FilteredProperties[[#This Row],[Forestland Acreage]]</f>
        <v>0.20498763682989654</v>
      </c>
    </row>
    <row r="273" spans="1:20" ht="16" x14ac:dyDescent="0.2">
      <c r="A273" s="92">
        <v>268</v>
      </c>
      <c r="B273" s="92" t="s">
        <v>136</v>
      </c>
      <c r="C273" s="92" t="s">
        <v>136</v>
      </c>
      <c r="D273" s="92" t="s">
        <v>136</v>
      </c>
      <c r="E273" s="92">
        <v>29435.353569499901</v>
      </c>
      <c r="F273" s="92">
        <v>70.149773167600003</v>
      </c>
      <c r="G273" s="92">
        <v>9519.2869012200008</v>
      </c>
      <c r="H273" s="92">
        <v>0.222394843333</v>
      </c>
      <c r="I273" s="92">
        <v>13261.9106167999</v>
      </c>
      <c r="J273" s="92">
        <v>22851.569685999901</v>
      </c>
      <c r="K273" s="101">
        <f>FilteredProperties[[#This Row],[Deciduous Forest Acreage]]/FilteredProperties[[#This Row],[Forestland Acreage]]</f>
        <v>3.0698010741282917E-3</v>
      </c>
      <c r="L273" s="101">
        <f>FilteredProperties[[#This Row],[Evergreen Forest Acreage]]/FilteredProperties[[#This Row],[Forestland Acreage]]</f>
        <v>0.41657037271500991</v>
      </c>
      <c r="M273" s="101">
        <f>FilteredProperties[[#This Row],[Mixed Forest Acreage]]/FilteredProperties[[#This Row],[Forestland Acreage]]</f>
        <v>9.7321473486896184E-6</v>
      </c>
      <c r="N273" s="101">
        <f>FilteredProperties[[#This Row],[Woody Wetlands Acreage]]/FilteredProperties[[#This Row],[Forestland Acreage]]</f>
        <v>0.58035009406486671</v>
      </c>
      <c r="O273" s="92">
        <v>18.022709501400001</v>
      </c>
      <c r="P273" s="92">
        <v>1295.51995555999</v>
      </c>
      <c r="Q273" s="92">
        <v>0</v>
      </c>
      <c r="R273" s="92">
        <v>1435.3889631699899</v>
      </c>
      <c r="S273" s="92">
        <f>SUM(FilteredProperties[[#This Row],[Deciduous Forest Harvested Acreage]:[Woody Wetlands Harvested Acreage]])</f>
        <v>2748.9316282313798</v>
      </c>
      <c r="T273" s="101">
        <f>FilteredProperties[[#This Row],[Harvested Forestland Acreage]]/FilteredProperties[[#This Row],[Forestland Acreage]]</f>
        <v>0.1202950898342674</v>
      </c>
    </row>
    <row r="274" spans="1:20" ht="16" x14ac:dyDescent="0.2">
      <c r="A274" s="92">
        <v>269</v>
      </c>
      <c r="B274" s="92" t="s">
        <v>125</v>
      </c>
      <c r="C274" s="92" t="s">
        <v>102</v>
      </c>
      <c r="D274" s="92" t="s">
        <v>103</v>
      </c>
      <c r="E274" s="92">
        <v>24303.396458499901</v>
      </c>
      <c r="F274" s="92">
        <v>51.489798240900001</v>
      </c>
      <c r="G274" s="92">
        <v>14812.895742799899</v>
      </c>
      <c r="H274" s="92">
        <v>506.332143164</v>
      </c>
      <c r="I274" s="92">
        <v>7162.9135351300001</v>
      </c>
      <c r="J274" s="92">
        <v>22533.631219300001</v>
      </c>
      <c r="K274" s="101">
        <f>FilteredProperties[[#This Row],[Deciduous Forest Acreage]]/FilteredProperties[[#This Row],[Forestland Acreage]]</f>
        <v>2.2850200103034929E-3</v>
      </c>
      <c r="L274" s="101">
        <f>FilteredProperties[[#This Row],[Evergreen Forest Acreage]]/FilteredProperties[[#This Row],[Forestland Acreage]]</f>
        <v>0.65736833973357522</v>
      </c>
      <c r="M274" s="101">
        <f>FilteredProperties[[#This Row],[Mixed Forest Acreage]]/FilteredProperties[[#This Row],[Forestland Acreage]]</f>
        <v>2.2470064333454064E-2</v>
      </c>
      <c r="N274" s="101">
        <f>FilteredProperties[[#This Row],[Woody Wetlands Acreage]]/FilteredProperties[[#This Row],[Forestland Acreage]]</f>
        <v>0.31787657592421154</v>
      </c>
      <c r="O274" s="92">
        <v>9.11723063148</v>
      </c>
      <c r="P274" s="92">
        <v>5417.3525499500001</v>
      </c>
      <c r="Q274" s="92">
        <v>97.113147871799896</v>
      </c>
      <c r="R274" s="92">
        <v>1283.7900338500001</v>
      </c>
      <c r="S274" s="92">
        <f>SUM(FilteredProperties[[#This Row],[Deciduous Forest Harvested Acreage]:[Woody Wetlands Harvested Acreage]])</f>
        <v>6807.3729623032805</v>
      </c>
      <c r="T274" s="101">
        <f>FilteredProperties[[#This Row],[Harvested Forestland Acreage]]/FilteredProperties[[#This Row],[Forestland Acreage]]</f>
        <v>0.30209835672081037</v>
      </c>
    </row>
  </sheetData>
  <phoneticPr fontId="5" type="noConversion"/>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E9D4-13E7-4198-A073-C8DA64CBB597}">
  <dimension ref="A1:AS114"/>
  <sheetViews>
    <sheetView workbookViewId="0">
      <pane ySplit="2" topLeftCell="A3" activePane="bottomLeft" state="frozen"/>
      <selection pane="bottomLeft"/>
    </sheetView>
  </sheetViews>
  <sheetFormatPr baseColWidth="10" defaultColWidth="8.83203125" defaultRowHeight="15" x14ac:dyDescent="0.2"/>
  <cols>
    <col min="1" max="1" width="33.5" customWidth="1"/>
    <col min="2" max="2" width="25" customWidth="1"/>
    <col min="3" max="3" width="29.5" customWidth="1"/>
    <col min="4" max="4" width="13.83203125" customWidth="1"/>
    <col min="5" max="8" width="16.1640625" customWidth="1"/>
    <col min="9" max="9" width="12.5" customWidth="1"/>
    <col min="10" max="13" width="14" customWidth="1"/>
    <col min="14" max="17" width="19.83203125" customWidth="1"/>
    <col min="18" max="18" width="20.6640625" customWidth="1"/>
    <col min="19" max="19" width="20.6640625" style="94" customWidth="1"/>
    <col min="20" max="20" width="13.6640625" style="96" customWidth="1"/>
    <col min="21" max="22" width="13.6640625" customWidth="1"/>
    <col min="23" max="25" width="17.33203125" customWidth="1"/>
    <col min="26" max="28" width="17.1640625" customWidth="1"/>
    <col min="31" max="31" width="21.5" style="96" customWidth="1"/>
    <col min="32" max="36" width="22.1640625" customWidth="1"/>
    <col min="37" max="38" width="20" customWidth="1"/>
    <col min="39" max="39" width="18.6640625" customWidth="1"/>
    <col min="40" max="42" width="22.1640625" customWidth="1"/>
    <col min="43" max="44" width="24.83203125" customWidth="1"/>
    <col min="45" max="45" width="18" customWidth="1"/>
  </cols>
  <sheetData>
    <row r="1" spans="1:45" ht="21" x14ac:dyDescent="0.25">
      <c r="A1" s="118" t="s">
        <v>189</v>
      </c>
    </row>
    <row r="2" spans="1:45" s="92" customFormat="1" ht="48" x14ac:dyDescent="0.2">
      <c r="A2" s="92" t="s">
        <v>180</v>
      </c>
      <c r="B2" s="92" t="s">
        <v>141</v>
      </c>
      <c r="C2" s="92" t="s">
        <v>140</v>
      </c>
      <c r="D2" s="92" t="s">
        <v>143</v>
      </c>
      <c r="E2" s="92" t="s">
        <v>144</v>
      </c>
      <c r="F2" s="92" t="s">
        <v>146</v>
      </c>
      <c r="G2" s="92" t="s">
        <v>148</v>
      </c>
      <c r="H2" s="92" t="s">
        <v>150</v>
      </c>
      <c r="I2" s="109" t="s">
        <v>152</v>
      </c>
      <c r="J2" s="92" t="s">
        <v>153</v>
      </c>
      <c r="K2" s="92" t="s">
        <v>154</v>
      </c>
      <c r="L2" s="92" t="s">
        <v>155</v>
      </c>
      <c r="M2" s="92" t="s">
        <v>84</v>
      </c>
      <c r="N2" s="92" t="s">
        <v>145</v>
      </c>
      <c r="O2" s="92" t="s">
        <v>147</v>
      </c>
      <c r="P2" s="92" t="s">
        <v>149</v>
      </c>
      <c r="Q2" s="92" t="s">
        <v>151</v>
      </c>
      <c r="R2" s="92" t="s">
        <v>156</v>
      </c>
      <c r="S2" s="110" t="s">
        <v>157</v>
      </c>
      <c r="T2" s="105" t="s">
        <v>174</v>
      </c>
      <c r="U2" s="92" t="s">
        <v>175</v>
      </c>
      <c r="V2" s="92" t="s">
        <v>158</v>
      </c>
      <c r="W2" s="92" t="s">
        <v>159</v>
      </c>
      <c r="X2" s="92" t="s">
        <v>160</v>
      </c>
      <c r="Y2" s="92" t="s">
        <v>161</v>
      </c>
      <c r="Z2" s="92" t="s">
        <v>162</v>
      </c>
      <c r="AA2" s="92" t="s">
        <v>85</v>
      </c>
      <c r="AB2" s="92" t="s">
        <v>86</v>
      </c>
      <c r="AC2" s="92" t="s">
        <v>87</v>
      </c>
      <c r="AD2" s="92" t="s">
        <v>88</v>
      </c>
      <c r="AE2" s="105" t="s">
        <v>89</v>
      </c>
      <c r="AF2" s="92" t="s">
        <v>90</v>
      </c>
      <c r="AG2" s="92" t="s">
        <v>163</v>
      </c>
      <c r="AH2" s="92" t="s">
        <v>164</v>
      </c>
      <c r="AI2" s="92" t="s">
        <v>91</v>
      </c>
      <c r="AJ2" s="92" t="s">
        <v>92</v>
      </c>
      <c r="AK2" s="92" t="s">
        <v>165</v>
      </c>
      <c r="AL2" s="92" t="s">
        <v>166</v>
      </c>
      <c r="AM2" s="92" t="s">
        <v>172</v>
      </c>
      <c r="AN2" s="92" t="s">
        <v>167</v>
      </c>
      <c r="AO2" s="92" t="s">
        <v>168</v>
      </c>
      <c r="AP2" s="92" t="s">
        <v>169</v>
      </c>
      <c r="AQ2" s="92" t="s">
        <v>171</v>
      </c>
      <c r="AR2" s="92" t="s">
        <v>170</v>
      </c>
      <c r="AS2" s="108" t="s">
        <v>173</v>
      </c>
    </row>
    <row r="3" spans="1:45" s="93" customFormat="1" x14ac:dyDescent="0.2">
      <c r="A3" s="93" t="s">
        <v>93</v>
      </c>
      <c r="B3" s="93" t="s">
        <v>94</v>
      </c>
      <c r="C3" s="93" t="s">
        <v>95</v>
      </c>
      <c r="D3" s="93">
        <v>20947.168611199901</v>
      </c>
      <c r="E3" s="93">
        <v>14.8488498436</v>
      </c>
      <c r="F3" s="93">
        <v>12614.2911153</v>
      </c>
      <c r="G3" s="93">
        <v>0.341313286454</v>
      </c>
      <c r="H3" s="93">
        <v>6315.8157821499899</v>
      </c>
      <c r="I3" s="93">
        <v>18945.297060600002</v>
      </c>
      <c r="J3" s="102">
        <f>EligibleProperties[[#This Row],[Deciduous Forest Acreage]]/EligibleProperties[[#This Row],[Forestland Acreage]]</f>
        <v>7.8377498099413455E-4</v>
      </c>
      <c r="K3" s="102">
        <f>EligibleProperties[[#This Row],[Evergreen Forest Acreage]]/EligibleProperties[[#This Row],[Forestland Acreage]]</f>
        <v>0.6658270427194084</v>
      </c>
      <c r="L3" s="102">
        <f>EligibleProperties[[#This Row],[Mixed Forest Acreage]]/EligibleProperties[[#This Row],[Forestland Acreage]]</f>
        <v>1.8015726296729311E-5</v>
      </c>
      <c r="M3" s="102">
        <f>EligibleProperties[[#This Row],[Woody Wetlands Acreage]]/EligibleProperties[[#This Row],[Forestland Acreage]]</f>
        <v>0.3333711665722473</v>
      </c>
      <c r="N3" s="93">
        <v>1.3751055350900001</v>
      </c>
      <c r="O3" s="93">
        <v>5650.6934853700004</v>
      </c>
      <c r="P3" s="93">
        <v>0.34131328644999998</v>
      </c>
      <c r="Q3" s="93">
        <v>1777.3658762299899</v>
      </c>
      <c r="R3" s="93">
        <f>SUM(EligibleProperties[[#This Row],[Deciduous Forest Harvested Acreage]:[Woody Wetlands Harvested Acreage]])</f>
        <v>7429.7757804215307</v>
      </c>
      <c r="S3" s="102">
        <f>EligibleProperties[[#This Row],[Harvested Forestland Acreage]]/EligibleProperties[[#This Row],[Forestland Acreage]]</f>
        <v>0.39216992780086968</v>
      </c>
      <c r="T3" s="106">
        <v>4.7712494469399997</v>
      </c>
      <c r="U3" s="93">
        <v>4.76663071766</v>
      </c>
      <c r="V3" s="93">
        <v>97.237127525999895</v>
      </c>
      <c r="W3" s="93">
        <v>1963.389361</v>
      </c>
      <c r="X3" s="93">
        <v>4016.312277</v>
      </c>
      <c r="Y3" s="93">
        <v>12502.063083999999</v>
      </c>
      <c r="Z3" s="102">
        <f>W3/EligibleProperties[[#This Row],[Forestland Acreage]]</f>
        <v>0.10363465691352</v>
      </c>
      <c r="AA3" s="102">
        <f>X3/EligibleProperties[[#This Row],[Forestland Acreage]]</f>
        <v>0.21199521254024625</v>
      </c>
      <c r="AB3" s="102">
        <f>Y3/EligibleProperties[[#This Row],[Forestland Acreage]]</f>
        <v>0.65990324902321995</v>
      </c>
      <c r="AC3" s="93">
        <v>1595750.190218</v>
      </c>
      <c r="AD3" s="93">
        <v>3555385.2877250002</v>
      </c>
      <c r="AE3" s="106">
        <v>0</v>
      </c>
      <c r="AF3" s="93">
        <f t="shared" ref="AF3:AF34" si="0">SQRT((((E3-AVERAGE(E$3:E$114))/STDEVA(E$3:E$114))-((E$3-AVERAGE(E$3:E$114))/STDEVA(E$3:E$114)))^2)</f>
        <v>0</v>
      </c>
      <c r="AG3" s="93">
        <f t="shared" ref="AG3:AG34" si="1">SQRT((((F3-AVERAGE(F$3:F$114))/STDEVA(F$3:F$114))-((F$3-AVERAGE(F$3:F$114))/STDEVA(F$3:F$114)))^2)</f>
        <v>0</v>
      </c>
      <c r="AH3" s="93">
        <f t="shared" ref="AH3:AH34" si="2">SQRT((((G3-AVERAGE(G$3:G$114))/STDEVA(G$3:G$114))-((G$3-AVERAGE(G$3:G$114))/STDEVA(G$3:G$114)))^2)</f>
        <v>0</v>
      </c>
      <c r="AI3" s="93">
        <f t="shared" ref="AI3:AI34" si="3">SQRT((((H3-AVERAGE(H$3:H$114))/STDEVA(H$3:H$114))-((H$3-AVERAGE(H$3:H$114))/STDEVA(H$3:H$114)))^2)</f>
        <v>0</v>
      </c>
      <c r="AJ3" s="93">
        <f t="shared" ref="AJ3:AJ34" si="4">SQRT((((I4-AVERAGE(I$3:I$271))/STDEVA(I$3:I$271))-((I$3-AVERAGE(I$3:I$271))/STDEVA(I$3:I$271)))^2)</f>
        <v>0.20856478364679476</v>
      </c>
      <c r="AK3" s="93">
        <f t="shared" ref="AK3:AK34" si="5">SQRT((((T3-AVERAGE(T$3:T$114))/STDEVA(T$3:T$114))-((T$3-AVERAGE(T$3:T$114))/STDEVA(T$3:T$114)))^2)</f>
        <v>0</v>
      </c>
      <c r="AL3" s="93">
        <f t="shared" ref="AL3:AL34" si="6">SQRT((((U3-AVERAGE(U$3:U$114))/STDEVA(U$3:U$114))-((U$3-AVERAGE(U$3:U$114))/STDEVA(U$3:U$114)))^2)</f>
        <v>0</v>
      </c>
      <c r="AM3" s="93">
        <f t="shared" ref="AM3:AM34" si="7">SQRT((((V3-AVERAGE(V$3:V$114))/STDEVA(V$3:V$114))-((V$3-AVERAGE(V$3:V$114))/STDEVA(V$3:V$114)))^2)</f>
        <v>0</v>
      </c>
      <c r="AN3" s="93">
        <f t="shared" ref="AN3:AN34" si="8">SQRT((((W3-AVERAGE(W$3:W$114))/STDEVA(W$3:W$114))-((W$3-AVERAGE(W$3:W$114))/STDEVA(W$3:W$114)))^2)</f>
        <v>0</v>
      </c>
      <c r="AO3" s="93">
        <f t="shared" ref="AO3:AO34" si="9">SQRT((((X3-AVERAGE(X$3:X$114))/STDEVA(X$3:X$114))-((X$3-AVERAGE(X$3:X$114))/STDEVA(X$3:X$114)))^2)</f>
        <v>0</v>
      </c>
      <c r="AP3" s="93">
        <f t="shared" ref="AP3:AP34" si="10">SQRT((((Y3-AVERAGE(Y$3:Y$114))/STDEVA(Y$3:Y$114))-((Y$3-AVERAGE(Y$3:Y$114))/STDEVA(Y$3:Y$114)))^2)</f>
        <v>0</v>
      </c>
      <c r="AQ3" s="93">
        <f>SUMPRODUCT(EligibleProperties[[#This Row],[Deciduous Forest %]:[Woody Wetlands %]],EligibleProperties[[#This Row],[Normalized Deciduous Forest  Similarity]:[Normalized Woody Wetlands Similarity]])</f>
        <v>0</v>
      </c>
      <c r="AR3" s="93">
        <f>SUMPRODUCT(EligibleProperties[[#This Row],[Normalized Pre-Merchantable Timber Similarity]:[Normalized Sawtimber Similarity]],EligibleProperties[[#This Row],[Pre-Merchantable Timber %]:[Sawtimber %]])</f>
        <v>0</v>
      </c>
      <c r="AS3" s="93">
        <f t="shared" ref="AS3:AS34" si="11">AVERAGE(AE3,AK3:AM3,AQ3:AR3)</f>
        <v>0</v>
      </c>
    </row>
    <row r="4" spans="1:45" x14ac:dyDescent="0.2">
      <c r="A4">
        <v>120</v>
      </c>
      <c r="B4" t="s">
        <v>94</v>
      </c>
      <c r="C4" t="s">
        <v>95</v>
      </c>
      <c r="D4">
        <v>18989.9159322999</v>
      </c>
      <c r="E4">
        <v>106.208505068999</v>
      </c>
      <c r="F4">
        <v>10329.194079299899</v>
      </c>
      <c r="G4">
        <v>0.51792000927500004</v>
      </c>
      <c r="H4">
        <v>7101.3870355600002</v>
      </c>
      <c r="I4">
        <v>17537.307539900001</v>
      </c>
      <c r="J4" s="103">
        <f>EligibleProperties[[#This Row],[Deciduous Forest Acreage]]/EligibleProperties[[#This Row],[Forestland Acreage]]</f>
        <v>6.0561465793628096E-3</v>
      </c>
      <c r="K4" s="103">
        <f>EligibleProperties[[#This Row],[Evergreen Forest Acreage]]/EligibleProperties[[#This Row],[Forestland Acreage]]</f>
        <v>0.5889840305189058</v>
      </c>
      <c r="L4" s="103">
        <f>EligibleProperties[[#This Row],[Mixed Forest Acreage]]/EligibleProperties[[#This Row],[Forestland Acreage]]</f>
        <v>2.9532470026921435E-5</v>
      </c>
      <c r="M4" s="103">
        <f>EligibleProperties[[#This Row],[Woody Wetlands Acreage]]/EligibleProperties[[#This Row],[Forestland Acreage]]</f>
        <v>0.40493029043388112</v>
      </c>
      <c r="N4">
        <v>16.995881415900001</v>
      </c>
      <c r="O4">
        <v>4910.5833148499896</v>
      </c>
      <c r="P4">
        <v>0</v>
      </c>
      <c r="Q4">
        <v>1927.10514231</v>
      </c>
      <c r="R4">
        <f>SUM(EligibleProperties[[#This Row],[Deciduous Forest Harvested Acreage]:[Woody Wetlands Harvested Acreage]])</f>
        <v>6854.6843385758893</v>
      </c>
      <c r="S4" s="103">
        <f>EligibleProperties[[#This Row],[Harvested Forestland Acreage]]/EligibleProperties[[#This Row],[Forestland Acreage]]</f>
        <v>0.39086298298529898</v>
      </c>
      <c r="T4" s="96">
        <v>4.0931285588900002</v>
      </c>
      <c r="U4">
        <v>4.0927971701899999</v>
      </c>
      <c r="V4">
        <v>103.61898229000001</v>
      </c>
      <c r="W4">
        <v>2504.7881990000001</v>
      </c>
      <c r="X4">
        <v>4092.424086</v>
      </c>
      <c r="Y4">
        <v>10721.354044</v>
      </c>
      <c r="Z4" s="103">
        <f>EligibleProperties[[#This Row],[Pre-Merchantable Timber Acreage]]/EligibleProperties[[#This Row],[Forestland Acreage]]</f>
        <v>0.14282626870180795</v>
      </c>
      <c r="AA4" s="103">
        <f>X4/EligibleProperties[[#This Row],[Forestland Acreage]]</f>
        <v>0.23335532416758514</v>
      </c>
      <c r="AB4" s="103">
        <f>Y4/EligibleProperties[[#This Row],[Forestland Acreage]]</f>
        <v>0.61134549984980957</v>
      </c>
      <c r="AC4">
        <v>1573016.893407</v>
      </c>
      <c r="AD4">
        <v>3470002.6205719998</v>
      </c>
      <c r="AE4" s="96">
        <v>0.79237722006521316</v>
      </c>
      <c r="AF4">
        <f t="shared" si="0"/>
        <v>0.53880788342071884</v>
      </c>
      <c r="AG4">
        <f t="shared" si="1"/>
        <v>0.55135386004693632</v>
      </c>
      <c r="AH4">
        <f t="shared" si="2"/>
        <v>1.0423615104767081E-3</v>
      </c>
      <c r="AI4">
        <f t="shared" si="3"/>
        <v>0.24488295840582508</v>
      </c>
      <c r="AJ4">
        <f t="shared" si="4"/>
        <v>0.89313179287856292</v>
      </c>
      <c r="AK4">
        <f t="shared" si="5"/>
        <v>2.4288545273764006E-2</v>
      </c>
      <c r="AL4">
        <f t="shared" si="6"/>
        <v>2.4139610885355767E-2</v>
      </c>
      <c r="AM4">
        <f t="shared" si="7"/>
        <v>0.24973189404913637</v>
      </c>
      <c r="AN4">
        <f t="shared" si="8"/>
        <v>0.59393528230731474</v>
      </c>
      <c r="AO4">
        <f t="shared" si="9"/>
        <v>2.4629551392981397E-2</v>
      </c>
      <c r="AP4">
        <f t="shared" si="10"/>
        <v>0.48321828696022617</v>
      </c>
      <c r="AQ4">
        <f>SUMPRODUCT(EligibleProperties[[#This Row],[Deciduous Forest %]:[Woody Wetlands %]],EligibleProperties[[#This Row],[Normalized Deciduous Forest  Similarity]:[Normalized Woody Wetlands Similarity]])</f>
        <v>0.42716227650580219</v>
      </c>
      <c r="AR4">
        <f>SUMPRODUCT(EligibleProperties[[#This Row],[Normalized Pre-Merchantable Timber Similarity]:[Normalized Sawtimber Similarity]],EligibleProperties[[#This Row],[Pre-Merchantable Timber %]:[Sawtimber %]])</f>
        <v>0.38599032234998826</v>
      </c>
      <c r="AS4">
        <f t="shared" si="11"/>
        <v>0.31728164485487664</v>
      </c>
    </row>
    <row r="5" spans="1:45" s="94" customFormat="1" x14ac:dyDescent="0.2">
      <c r="A5" s="94" t="s">
        <v>96</v>
      </c>
      <c r="B5" s="94" t="s">
        <v>94</v>
      </c>
      <c r="C5" s="94" t="s">
        <v>95</v>
      </c>
      <c r="D5" s="94">
        <v>13473.9693074999</v>
      </c>
      <c r="E5" s="94">
        <v>9.2279247766299903</v>
      </c>
      <c r="F5" s="94">
        <v>8143.4909041800001</v>
      </c>
      <c r="G5" s="94">
        <v>2.0349414542700002</v>
      </c>
      <c r="H5" s="94">
        <v>4761.1447359399899</v>
      </c>
      <c r="I5" s="94">
        <v>12915.898506400001</v>
      </c>
      <c r="J5" s="104">
        <f>EligibleProperties[[#This Row],[Deciduous Forest Acreage]]/EligibleProperties[[#This Row],[Forestland Acreage]]</f>
        <v>7.1446247212746605E-4</v>
      </c>
      <c r="K5" s="104">
        <f>EligibleProperties[[#This Row],[Evergreen Forest Acreage]]/EligibleProperties[[#This Row],[Forestland Acreage]]</f>
        <v>0.63050130814707095</v>
      </c>
      <c r="L5" s="104">
        <f>EligibleProperties[[#This Row],[Mixed Forest Acreage]]/EligibleProperties[[#This Row],[Forestland Acreage]]</f>
        <v>1.5755322428878327E-4</v>
      </c>
      <c r="M5" s="104">
        <f>EligibleProperties[[#This Row],[Woody Wetlands Acreage]]/EligibleProperties[[#This Row],[Forestland Acreage]]</f>
        <v>0.36862667615271044</v>
      </c>
      <c r="N5" s="94">
        <v>1.58561792782</v>
      </c>
      <c r="O5" s="94">
        <v>4409.1442432000003</v>
      </c>
      <c r="P5" s="94">
        <v>0.986951475006</v>
      </c>
      <c r="Q5" s="94">
        <v>2083.9495287599898</v>
      </c>
      <c r="R5" s="94">
        <f>SUM(EligibleProperties[[#This Row],[Deciduous Forest Harvested Acreage]:[Woody Wetlands Harvested Acreage]])</f>
        <v>6495.6663413628157</v>
      </c>
      <c r="S5" s="104">
        <f>EligibleProperties[[#This Row],[Harvested Forestland Acreage]]/EligibleProperties[[#This Row],[Forestland Acreage]]</f>
        <v>0.50292020629800749</v>
      </c>
      <c r="T5" s="107">
        <v>4.41056218644</v>
      </c>
      <c r="U5" s="94">
        <v>4.3644568849600001</v>
      </c>
      <c r="V5" s="94">
        <v>104.43884048300001</v>
      </c>
      <c r="W5" s="94">
        <v>985.80908699999998</v>
      </c>
      <c r="X5" s="94">
        <v>1715.2536359999999</v>
      </c>
      <c r="Y5" s="94">
        <v>10185.632044</v>
      </c>
      <c r="Z5" s="104">
        <f>W5/EligibleProperties[[#This Row],[Forestland Acreage]]</f>
        <v>7.6325242607900523E-2</v>
      </c>
      <c r="AA5" s="104">
        <f>X5/EligibleProperties[[#This Row],[Forestland Acreage]]</f>
        <v>0.13280172766533191</v>
      </c>
      <c r="AB5" s="104">
        <f>Y5/EligibleProperties[[#This Row],[Forestland Acreage]]</f>
        <v>0.7886119605966927</v>
      </c>
      <c r="AC5" s="94">
        <v>1589855.2491049999</v>
      </c>
      <c r="AD5" s="94">
        <v>3572226.9925350002</v>
      </c>
      <c r="AE5" s="107">
        <v>0.16491357321949349</v>
      </c>
      <c r="AF5" s="94">
        <f t="shared" si="0"/>
        <v>3.3150286422694297E-2</v>
      </c>
      <c r="AG5" s="94">
        <f t="shared" si="1"/>
        <v>1.0787257237068868</v>
      </c>
      <c r="AH5" s="94">
        <f t="shared" si="2"/>
        <v>9.9960680261291235E-3</v>
      </c>
      <c r="AI5" s="94">
        <f t="shared" si="3"/>
        <v>0.48463133482950926</v>
      </c>
      <c r="AJ5" s="94">
        <f t="shared" si="4"/>
        <v>0.19975655375447965</v>
      </c>
      <c r="AK5" s="94">
        <f t="shared" si="5"/>
        <v>1.291888955303544E-2</v>
      </c>
      <c r="AL5" s="94">
        <f t="shared" si="6"/>
        <v>1.4407593486702064E-2</v>
      </c>
      <c r="AM5" s="94">
        <f t="shared" si="7"/>
        <v>0.28181421916636606</v>
      </c>
      <c r="AN5" s="94">
        <f t="shared" si="8"/>
        <v>1.0724430406262748</v>
      </c>
      <c r="AO5" s="94">
        <f t="shared" si="9"/>
        <v>0.74461562274486837</v>
      </c>
      <c r="AP5" s="94">
        <f t="shared" si="10"/>
        <v>0.62859333774724657</v>
      </c>
      <c r="AQ5" s="94">
        <f>SUMPRODUCT(EligibleProperties[[#This Row],[Deciduous Forest %]:[Woody Wetlands %]],EligibleProperties[[#This Row],[Normalized Deciduous Forest  Similarity]:[Normalized Woody Wetlands Similarity]])</f>
        <v>0.85881127759507836</v>
      </c>
      <c r="AR5" s="94">
        <f>SUMPRODUCT(EligibleProperties[[#This Row],[Normalized Pre-Merchantable Timber Similarity]:[Normalized Sawtimber Similarity]],EligibleProperties[[#This Row],[Pre-Merchantable Timber %]:[Sawtimber %]])</f>
        <v>0.67645694090494568</v>
      </c>
      <c r="AS5" s="94">
        <f t="shared" si="11"/>
        <v>0.33488708232093689</v>
      </c>
    </row>
    <row r="6" spans="1:45" x14ac:dyDescent="0.2">
      <c r="A6">
        <v>143</v>
      </c>
      <c r="B6" t="s">
        <v>94</v>
      </c>
      <c r="C6" t="s">
        <v>95</v>
      </c>
      <c r="D6">
        <v>24581.795405100002</v>
      </c>
      <c r="E6">
        <v>10.039365758000001</v>
      </c>
      <c r="F6">
        <v>9766.5366945500009</v>
      </c>
      <c r="G6">
        <v>1.0451907660899999</v>
      </c>
      <c r="H6">
        <v>7819.1493255599898</v>
      </c>
      <c r="I6">
        <v>17596.770576599902</v>
      </c>
      <c r="J6" s="103">
        <f>EligibleProperties[[#This Row],[Deciduous Forest Acreage]]/EligibleProperties[[#This Row],[Forestland Acreage]]</f>
        <v>5.7052319425874079E-4</v>
      </c>
      <c r="K6" s="103">
        <f>EligibleProperties[[#This Row],[Evergreen Forest Acreage]]/EligibleProperties[[#This Row],[Forestland Acreage]]</f>
        <v>0.55501869800686565</v>
      </c>
      <c r="L6" s="103">
        <f>EligibleProperties[[#This Row],[Mixed Forest Acreage]]/EligibleProperties[[#This Row],[Forestland Acreage]]</f>
        <v>5.9396737687760132E-5</v>
      </c>
      <c r="M6" s="103">
        <f>EligibleProperties[[#This Row],[Woody Wetlands Acreage]]/EligibleProperties[[#This Row],[Forestland Acreage]]</f>
        <v>0.44435138206313013</v>
      </c>
      <c r="N6">
        <v>2.6255728981700002</v>
      </c>
      <c r="O6">
        <v>4452.0485956499897</v>
      </c>
      <c r="P6">
        <v>0.59920816927200005</v>
      </c>
      <c r="Q6">
        <v>1748.36137045999</v>
      </c>
      <c r="R6">
        <f>SUM(EligibleProperties[[#This Row],[Deciduous Forest Harvested Acreage]:[Woody Wetlands Harvested Acreage]])</f>
        <v>6203.6347471774216</v>
      </c>
      <c r="S6" s="103">
        <f>EligibleProperties[[#This Row],[Harvested Forestland Acreage]]/EligibleProperties[[#This Row],[Forestland Acreage]]</f>
        <v>0.35254393527338385</v>
      </c>
      <c r="T6" s="96">
        <v>3.5972740072599998</v>
      </c>
      <c r="U6">
        <v>3.5920135795800001</v>
      </c>
      <c r="V6">
        <v>124.725355566</v>
      </c>
      <c r="W6">
        <v>1253.558403</v>
      </c>
      <c r="X6">
        <v>5412.2647180000004</v>
      </c>
      <c r="Y6">
        <v>10485.723982</v>
      </c>
      <c r="Z6" s="103">
        <f>W6/EligibleProperties[[#This Row],[Forestland Acreage]]</f>
        <v>7.1237980716017044E-2</v>
      </c>
      <c r="AA6" s="103">
        <f>X6/EligibleProperties[[#This Row],[Forestland Acreage]]</f>
        <v>0.30757147707529942</v>
      </c>
      <c r="AB6" s="103">
        <f>Y6/EligibleProperties[[#This Row],[Forestland Acreage]]</f>
        <v>0.59588911137728096</v>
      </c>
      <c r="AC6">
        <v>1601618.933217</v>
      </c>
      <c r="AD6">
        <v>3564959.8657840001</v>
      </c>
      <c r="AE6" s="96">
        <v>0.11479318517522684</v>
      </c>
      <c r="AF6">
        <f t="shared" si="0"/>
        <v>2.8364686076303547E-2</v>
      </c>
      <c r="AG6">
        <f t="shared" si="1"/>
        <v>0.68711322434456579</v>
      </c>
      <c r="AH6">
        <f t="shared" si="2"/>
        <v>4.1543990010363685E-3</v>
      </c>
      <c r="AI6">
        <f t="shared" si="3"/>
        <v>0.46862810213959072</v>
      </c>
      <c r="AJ6">
        <f t="shared" si="4"/>
        <v>0.84027454718156835</v>
      </c>
      <c r="AK6">
        <f t="shared" si="5"/>
        <v>4.2048779383496271E-2</v>
      </c>
      <c r="AL6">
        <f t="shared" si="6"/>
        <v>4.207982929758125E-2</v>
      </c>
      <c r="AM6">
        <f t="shared" si="7"/>
        <v>1.0756570787551205</v>
      </c>
      <c r="AN6">
        <f t="shared" si="8"/>
        <v>0.77871177556942139</v>
      </c>
      <c r="AO6">
        <f t="shared" si="9"/>
        <v>0.45172599153131893</v>
      </c>
      <c r="AP6">
        <f t="shared" si="10"/>
        <v>0.54715953303598708</v>
      </c>
      <c r="AQ6">
        <f>SUMPRODUCT(EligibleProperties[[#This Row],[Deciduous Forest %]:[Woody Wetlands %]],EligibleProperties[[#This Row],[Normalized Deciduous Forest  Similarity]:[Normalized Woody Wetlands Similarity]])</f>
        <v>0.5896126614874212</v>
      </c>
      <c r="AR6">
        <f>SUMPRODUCT(EligibleProperties[[#This Row],[Normalized Pre-Merchantable Timber Similarity]:[Normalized Sawtimber Similarity]],EligibleProperties[[#This Row],[Pre-Merchantable Timber %]:[Sawtimber %]])</f>
        <v>0.52045829282236411</v>
      </c>
      <c r="AS6">
        <f t="shared" si="11"/>
        <v>0.3974416378202017</v>
      </c>
    </row>
    <row r="7" spans="1:45" x14ac:dyDescent="0.2">
      <c r="A7">
        <v>156</v>
      </c>
      <c r="B7" t="s">
        <v>94</v>
      </c>
      <c r="C7" t="s">
        <v>95</v>
      </c>
      <c r="D7">
        <v>14145.4195187</v>
      </c>
      <c r="E7">
        <v>2.1107926049099999</v>
      </c>
      <c r="F7">
        <v>7335.8318165700002</v>
      </c>
      <c r="G7">
        <v>0.44289324922399997</v>
      </c>
      <c r="H7">
        <v>5934.3443287099899</v>
      </c>
      <c r="I7">
        <v>13272.729831099899</v>
      </c>
      <c r="J7" s="103">
        <f>EligibleProperties[[#This Row],[Deciduous Forest Acreage]]/EligibleProperties[[#This Row],[Forestland Acreage]]</f>
        <v>1.5903228889388766E-4</v>
      </c>
      <c r="K7" s="103">
        <f>EligibleProperties[[#This Row],[Evergreen Forest Acreage]]/EligibleProperties[[#This Row],[Forestland Acreage]]</f>
        <v>0.55269955087770262</v>
      </c>
      <c r="L7" s="103">
        <f>EligibleProperties[[#This Row],[Mixed Forest Acreage]]/EligibleProperties[[#This Row],[Forestland Acreage]]</f>
        <v>3.3368663030135511E-5</v>
      </c>
      <c r="M7" s="103">
        <f>EligibleProperties[[#This Row],[Woody Wetlands Acreage]]/EligibleProperties[[#This Row],[Forestland Acreage]]</f>
        <v>0.44710804817295191</v>
      </c>
      <c r="N7">
        <v>0</v>
      </c>
      <c r="O7">
        <v>2205.2599376799899</v>
      </c>
      <c r="P7">
        <v>0</v>
      </c>
      <c r="Q7">
        <v>1539.0901301700001</v>
      </c>
      <c r="R7">
        <f>SUM(EligibleProperties[[#This Row],[Deciduous Forest Harvested Acreage]:[Woody Wetlands Harvested Acreage]])</f>
        <v>3744.35006784999</v>
      </c>
      <c r="S7" s="103">
        <f>EligibleProperties[[#This Row],[Harvested Forestland Acreage]]/EligibleProperties[[#This Row],[Forestland Acreage]]</f>
        <v>0.28210851237824819</v>
      </c>
      <c r="T7" s="96">
        <v>4.1556904787000004</v>
      </c>
      <c r="U7">
        <v>4.16572157448</v>
      </c>
      <c r="V7">
        <v>116.852777778</v>
      </c>
      <c r="W7">
        <v>791.36248599999999</v>
      </c>
      <c r="X7">
        <v>4314.1417300000003</v>
      </c>
      <c r="Y7">
        <v>8022.0334190000003</v>
      </c>
      <c r="Z7" s="103">
        <f>W7/EligibleProperties[[#This Row],[Forestland Acreage]]</f>
        <v>5.9623189507385647E-2</v>
      </c>
      <c r="AA7" s="103">
        <f>X7/EligibleProperties[[#This Row],[Forestland Acreage]]</f>
        <v>0.32503801289553491</v>
      </c>
      <c r="AB7" s="103">
        <f>Y7/EligibleProperties[[#This Row],[Forestland Acreage]]</f>
        <v>0.6043996616433216</v>
      </c>
      <c r="AC7">
        <v>1596853.8924100001</v>
      </c>
      <c r="AD7">
        <v>3541677.9292509998</v>
      </c>
      <c r="AE7" s="96">
        <v>0.11787452018811058</v>
      </c>
      <c r="AF7">
        <f t="shared" si="0"/>
        <v>7.5124688712293164E-2</v>
      </c>
      <c r="AG7">
        <f t="shared" si="1"/>
        <v>1.2735997043476548</v>
      </c>
      <c r="AH7">
        <f t="shared" si="2"/>
        <v>5.9954140893275776E-4</v>
      </c>
      <c r="AI7">
        <f t="shared" si="3"/>
        <v>0.11891455760410941</v>
      </c>
      <c r="AJ7">
        <f t="shared" si="4"/>
        <v>1.3033816557918569</v>
      </c>
      <c r="AK7">
        <f t="shared" si="5"/>
        <v>2.2047738290088326E-2</v>
      </c>
      <c r="AL7">
        <f t="shared" si="6"/>
        <v>2.1527145610783505E-2</v>
      </c>
      <c r="AM7">
        <f t="shared" si="7"/>
        <v>0.76759087625600531</v>
      </c>
      <c r="AN7">
        <f t="shared" si="8"/>
        <v>1.2857584169304861</v>
      </c>
      <c r="AO7">
        <f t="shared" si="9"/>
        <v>9.6376710991155745E-2</v>
      </c>
      <c r="AP7">
        <f t="shared" si="10"/>
        <v>1.2157136352002214</v>
      </c>
      <c r="AQ7">
        <f>SUMPRODUCT(EligibleProperties[[#This Row],[Deciduous Forest %]:[Woody Wetlands %]],EligibleProperties[[#This Row],[Normalized Deciduous Forest  Similarity]:[Normalized Woody Wetlands Similarity]])</f>
        <v>0.7570976075977407</v>
      </c>
      <c r="AR7">
        <f>SUMPRODUCT(EligibleProperties[[#This Row],[Normalized Pre-Merchantable Timber Similarity]:[Normalized Sawtimber Similarity]],EligibleProperties[[#This Row],[Pre-Merchantable Timber %]:[Sawtimber %]])</f>
        <v>0.84276402215352131</v>
      </c>
      <c r="AS7">
        <f t="shared" si="11"/>
        <v>0.42148365168270829</v>
      </c>
    </row>
    <row r="8" spans="1:45" x14ac:dyDescent="0.2">
      <c r="A8">
        <v>155</v>
      </c>
      <c r="B8" t="s">
        <v>94</v>
      </c>
      <c r="C8" t="s">
        <v>95</v>
      </c>
      <c r="D8">
        <v>11384.5216163</v>
      </c>
      <c r="E8">
        <v>11.3421068886</v>
      </c>
      <c r="F8">
        <v>6584.0696721800005</v>
      </c>
      <c r="G8">
        <v>0.444789686648</v>
      </c>
      <c r="H8">
        <v>3550.50674694999</v>
      </c>
      <c r="I8">
        <v>10146.3633157</v>
      </c>
      <c r="J8" s="103">
        <f>EligibleProperties[[#This Row],[Deciduous Forest Acreage]]/EligibleProperties[[#This Row],[Forestland Acreage]]</f>
        <v>1.1178494733230934E-3</v>
      </c>
      <c r="K8" s="103">
        <f>EligibleProperties[[#This Row],[Evergreen Forest Acreage]]/EligibleProperties[[#This Row],[Forestland Acreage]]</f>
        <v>0.6489093153201132</v>
      </c>
      <c r="L8" s="103">
        <f>EligibleProperties[[#This Row],[Mixed Forest Acreage]]/EligibleProperties[[#This Row],[Forestland Acreage]]</f>
        <v>4.383735066531213E-5</v>
      </c>
      <c r="M8" s="103">
        <f>EligibleProperties[[#This Row],[Woody Wetlands Acreage]]/EligibleProperties[[#This Row],[Forestland Acreage]]</f>
        <v>0.34992899785641468</v>
      </c>
      <c r="N8">
        <v>0.30275058592800003</v>
      </c>
      <c r="O8">
        <v>1575.8996068900001</v>
      </c>
      <c r="P8">
        <v>0.16125073828</v>
      </c>
      <c r="Q8">
        <v>356.11686375400001</v>
      </c>
      <c r="R8">
        <f>SUM(EligibleProperties[[#This Row],[Deciduous Forest Harvested Acreage]:[Woody Wetlands Harvested Acreage]])</f>
        <v>1932.4804719682079</v>
      </c>
      <c r="S8" s="103">
        <f>EligibleProperties[[#This Row],[Harvested Forestland Acreage]]/EligibleProperties[[#This Row],[Forestland Acreage]]</f>
        <v>0.19046040555023094</v>
      </c>
      <c r="T8" s="96">
        <v>5.1079920899099998</v>
      </c>
      <c r="U8">
        <v>5.1018608097699998</v>
      </c>
      <c r="V8">
        <v>94.236802735599895</v>
      </c>
      <c r="W8">
        <v>668.69785200000001</v>
      </c>
      <c r="X8">
        <v>2399.9197170000002</v>
      </c>
      <c r="Y8">
        <v>6988.7575729999999</v>
      </c>
      <c r="Z8" s="103">
        <f>W8/EligibleProperties[[#This Row],[Forestland Acreage]]</f>
        <v>6.5905175203542013E-2</v>
      </c>
      <c r="AA8" s="103">
        <f>X8/EligibleProperties[[#This Row],[Forestland Acreage]]</f>
        <v>0.23653003961394509</v>
      </c>
      <c r="AB8" s="103">
        <f>Y8/EligibleProperties[[#This Row],[Forestland Acreage]]</f>
        <v>0.68879433502897813</v>
      </c>
      <c r="AC8">
        <v>1604967.054307</v>
      </c>
      <c r="AD8">
        <v>3555249.7349820002</v>
      </c>
      <c r="AE8" s="96">
        <v>0.12672756324851939</v>
      </c>
      <c r="AF8">
        <f t="shared" si="0"/>
        <v>2.0681566109487459E-2</v>
      </c>
      <c r="AG8">
        <f t="shared" si="1"/>
        <v>1.4549867323891941</v>
      </c>
      <c r="AH8">
        <f t="shared" si="2"/>
        <v>6.1073449006937564E-4</v>
      </c>
      <c r="AI8">
        <f t="shared" si="3"/>
        <v>0.86201863230947084</v>
      </c>
      <c r="AJ8">
        <f t="shared" si="4"/>
        <v>0.81889897142144807</v>
      </c>
      <c r="AK8">
        <f t="shared" si="5"/>
        <v>1.2061254967242308E-2</v>
      </c>
      <c r="AL8">
        <f t="shared" si="6"/>
        <v>1.2009381264825869E-2</v>
      </c>
      <c r="AM8">
        <f t="shared" si="7"/>
        <v>0.11740737142684957</v>
      </c>
      <c r="AN8">
        <f t="shared" si="8"/>
        <v>1.4203262233429435</v>
      </c>
      <c r="AO8">
        <f t="shared" si="9"/>
        <v>0.52305974789999787</v>
      </c>
      <c r="AP8">
        <f t="shared" si="10"/>
        <v>1.4961063175788647</v>
      </c>
      <c r="AQ8">
        <f>SUMPRODUCT(EligibleProperties[[#This Row],[Deciduous Forest %]:[Woody Wetlands %]],EligibleProperties[[#This Row],[Normalized Deciduous Forest  Similarity]:[Normalized Woody Wetlands Similarity]])</f>
        <v>1.245822906102896</v>
      </c>
      <c r="AR8">
        <f>SUMPRODUCT(EligibleProperties[[#This Row],[Normalized Pre-Merchantable Timber Similarity]:[Normalized Sawtimber Similarity]],EligibleProperties[[#This Row],[Pre-Merchantable Timber %]:[Sawtimber %]])</f>
        <v>1.2478357476362358</v>
      </c>
      <c r="AS8">
        <f t="shared" si="11"/>
        <v>0.46031070410776148</v>
      </c>
    </row>
    <row r="9" spans="1:45" x14ac:dyDescent="0.2">
      <c r="A9">
        <v>121</v>
      </c>
      <c r="B9" t="s">
        <v>94</v>
      </c>
      <c r="C9" t="s">
        <v>95</v>
      </c>
      <c r="D9">
        <v>16217.164869800001</v>
      </c>
      <c r="E9">
        <v>165.32733416100001</v>
      </c>
      <c r="F9">
        <v>7528.9806256900001</v>
      </c>
      <c r="G9">
        <v>2.2239484332399999</v>
      </c>
      <c r="H9">
        <v>5720.5012233799898</v>
      </c>
      <c r="I9">
        <v>13417.0331317</v>
      </c>
      <c r="J9" s="103">
        <f>EligibleProperties[[#This Row],[Deciduous Forest Acreage]]/EligibleProperties[[#This Row],[Forestland Acreage]]</f>
        <v>1.2322197652652906E-2</v>
      </c>
      <c r="K9" s="103">
        <f>EligibleProperties[[#This Row],[Evergreen Forest Acreage]]/EligibleProperties[[#This Row],[Forestland Acreage]]</f>
        <v>0.5611509304468747</v>
      </c>
      <c r="L9" s="103">
        <f>EligibleProperties[[#This Row],[Mixed Forest Acreage]]/EligibleProperties[[#This Row],[Forestland Acreage]]</f>
        <v>1.6575560419430934E-4</v>
      </c>
      <c r="M9" s="103">
        <f>EligibleProperties[[#This Row],[Woody Wetlands Acreage]]/EligibleProperties[[#This Row],[Forestland Acreage]]</f>
        <v>0.42636111629361206</v>
      </c>
      <c r="N9">
        <v>32.448959936000001</v>
      </c>
      <c r="O9">
        <v>2572.8080965499898</v>
      </c>
      <c r="P9">
        <v>2.2151320171900002</v>
      </c>
      <c r="Q9">
        <v>2027.0082038800001</v>
      </c>
      <c r="R9">
        <f>SUM(EligibleProperties[[#This Row],[Deciduous Forest Harvested Acreage]:[Woody Wetlands Harvested Acreage]])</f>
        <v>4634.4803923831805</v>
      </c>
      <c r="S9" s="103">
        <f>EligibleProperties[[#This Row],[Harvested Forestland Acreage]]/EligibleProperties[[#This Row],[Forestland Acreage]]</f>
        <v>0.34541767519627276</v>
      </c>
      <c r="T9" s="96">
        <v>4.34583500966</v>
      </c>
      <c r="U9">
        <v>4.3443602649699997</v>
      </c>
      <c r="V9">
        <v>91.033958602799899</v>
      </c>
      <c r="W9">
        <v>2258.4009289999999</v>
      </c>
      <c r="X9">
        <v>5319.6778420000001</v>
      </c>
      <c r="Y9">
        <v>6249.3644059999997</v>
      </c>
      <c r="Z9" s="103">
        <f>W9/EligibleProperties[[#This Row],[Forestland Acreage]]</f>
        <v>0.16832342193924732</v>
      </c>
      <c r="AA9" s="103">
        <f>X9/EligibleProperties[[#This Row],[Forestland Acreage]]</f>
        <v>0.39648689764590095</v>
      </c>
      <c r="AB9" s="103">
        <f>Y9/EligibleProperties[[#This Row],[Forestland Acreage]]</f>
        <v>0.46577841350296917</v>
      </c>
      <c r="AC9">
        <v>1577591.864541</v>
      </c>
      <c r="AD9">
        <v>3466120.6480490002</v>
      </c>
      <c r="AE9" s="96">
        <v>0.80112566423494957</v>
      </c>
      <c r="AF9">
        <f t="shared" si="0"/>
        <v>0.887470442345488</v>
      </c>
      <c r="AG9">
        <f t="shared" si="1"/>
        <v>1.2269962823511036</v>
      </c>
      <c r="AH9">
        <f t="shared" si="2"/>
        <v>1.1111617858790224E-2</v>
      </c>
      <c r="AI9">
        <f t="shared" si="3"/>
        <v>0.18557500634200064</v>
      </c>
      <c r="AJ9">
        <f t="shared" si="4"/>
        <v>1.2561182282679253</v>
      </c>
      <c r="AK9">
        <f t="shared" si="5"/>
        <v>1.5237250469751551E-2</v>
      </c>
      <c r="AL9">
        <f t="shared" si="6"/>
        <v>1.5127540702881692E-2</v>
      </c>
      <c r="AM9">
        <f t="shared" si="7"/>
        <v>0.24273963942834881</v>
      </c>
      <c r="AN9">
        <f t="shared" si="8"/>
        <v>0.32363900072501361</v>
      </c>
      <c r="AO9">
        <f t="shared" si="9"/>
        <v>0.42176515824252397</v>
      </c>
      <c r="AP9">
        <f t="shared" si="10"/>
        <v>1.6967501574887451</v>
      </c>
      <c r="AQ9">
        <f>SUMPRODUCT(EligibleProperties[[#This Row],[Deciduous Forest %]:[Woody Wetlands %]],EligibleProperties[[#This Row],[Normalized Deciduous Forest  Similarity]:[Normalized Woody Wetlands Similarity]])</f>
        <v>0.7785895003707477</v>
      </c>
      <c r="AR9">
        <f>SUMPRODUCT(EligibleProperties[[#This Row],[Normalized Pre-Merchantable Timber Similarity]:[Normalized Sawtimber Similarity]],EligibleProperties[[#This Row],[Pre-Merchantable Timber %]:[Sawtimber %]])</f>
        <v>1.0120099796677646</v>
      </c>
      <c r="AS9">
        <f t="shared" si="11"/>
        <v>0.47747159581240733</v>
      </c>
    </row>
    <row r="10" spans="1:45" x14ac:dyDescent="0.2">
      <c r="A10">
        <v>150</v>
      </c>
      <c r="B10" t="s">
        <v>94</v>
      </c>
      <c r="C10" t="s">
        <v>95</v>
      </c>
      <c r="D10">
        <v>32094.4012412999</v>
      </c>
      <c r="E10">
        <v>21.597932252700001</v>
      </c>
      <c r="F10">
        <v>15365.3159008</v>
      </c>
      <c r="G10">
        <v>1.7177410663999999</v>
      </c>
      <c r="H10">
        <v>12036.5309328</v>
      </c>
      <c r="I10">
        <v>27425.1625069</v>
      </c>
      <c r="J10" s="103">
        <f>EligibleProperties[[#This Row],[Deciduous Forest Acreage]]/EligibleProperties[[#This Row],[Forestland Acreage]]</f>
        <v>7.8752248951181587E-4</v>
      </c>
      <c r="K10" s="103">
        <f>EligibleProperties[[#This Row],[Evergreen Forest Acreage]]/EligibleProperties[[#This Row],[Forestland Acreage]]</f>
        <v>0.56026344044211884</v>
      </c>
      <c r="L10" s="103">
        <f>EligibleProperties[[#This Row],[Mixed Forest Acreage]]/EligibleProperties[[#This Row],[Forestland Acreage]]</f>
        <v>6.2633760728594655E-5</v>
      </c>
      <c r="M10" s="103">
        <f>EligibleProperties[[#This Row],[Woody Wetlands Acreage]]/EligibleProperties[[#This Row],[Forestland Acreage]]</f>
        <v>0.43888640330833717</v>
      </c>
      <c r="N10">
        <v>1.14854309037</v>
      </c>
      <c r="O10">
        <v>3468.3585268199899</v>
      </c>
      <c r="P10">
        <v>0.282072746303</v>
      </c>
      <c r="Q10">
        <v>1422.5442972000001</v>
      </c>
      <c r="R10">
        <f>SUM(EligibleProperties[[#This Row],[Deciduous Forest Harvested Acreage]:[Woody Wetlands Harvested Acreage]])</f>
        <v>4892.3334398566631</v>
      </c>
      <c r="S10" s="103">
        <f>EligibleProperties[[#This Row],[Harvested Forestland Acreage]]/EligibleProperties[[#This Row],[Forestland Acreage]]</f>
        <v>0.17838849409281649</v>
      </c>
      <c r="T10" s="96">
        <v>12.6253896882</v>
      </c>
      <c r="U10">
        <v>12.6205302088</v>
      </c>
      <c r="V10">
        <v>97.273426463700005</v>
      </c>
      <c r="W10">
        <v>3227.6927690000002</v>
      </c>
      <c r="X10">
        <v>10904.668827</v>
      </c>
      <c r="Y10">
        <v>12577.756114</v>
      </c>
      <c r="Z10" s="103">
        <f>W10/EligibleProperties[[#This Row],[Forestland Acreage]]</f>
        <v>0.11769092592205908</v>
      </c>
      <c r="AA10" s="103">
        <f>X10/EligibleProperties[[#This Row],[Forestland Acreage]]</f>
        <v>0.3976154680671975</v>
      </c>
      <c r="AB10" s="103">
        <f>Y10/EligibleProperties[[#This Row],[Forestland Acreage]]</f>
        <v>0.45862102406268385</v>
      </c>
      <c r="AC10">
        <v>1583051.2952409999</v>
      </c>
      <c r="AD10">
        <v>3558989.5633120001</v>
      </c>
      <c r="AE10" s="96">
        <v>0.17728143162990559</v>
      </c>
      <c r="AF10">
        <f t="shared" si="0"/>
        <v>3.9803771138446686E-2</v>
      </c>
      <c r="AG10">
        <f t="shared" si="1"/>
        <v>0.66377405890178331</v>
      </c>
      <c r="AH10">
        <f t="shared" si="2"/>
        <v>8.123899910767729E-3</v>
      </c>
      <c r="AI10">
        <f t="shared" si="3"/>
        <v>1.7832954607327394</v>
      </c>
      <c r="AJ10">
        <f t="shared" si="4"/>
        <v>0.71618279865458878</v>
      </c>
      <c r="AK10">
        <f t="shared" si="5"/>
        <v>0.28131509322018011</v>
      </c>
      <c r="AL10">
        <f t="shared" si="6"/>
        <v>0.28136040177971811</v>
      </c>
      <c r="AM10">
        <f t="shared" si="7"/>
        <v>1.420433839227353E-3</v>
      </c>
      <c r="AN10">
        <f t="shared" si="8"/>
        <v>1.3869893114779459</v>
      </c>
      <c r="AO10">
        <f t="shared" si="9"/>
        <v>2.2290513639139116</v>
      </c>
      <c r="AP10">
        <f t="shared" si="10"/>
        <v>2.0540276636900501E-2</v>
      </c>
      <c r="AQ10">
        <f>SUMPRODUCT(EligibleProperties[[#This Row],[Deciduous Forest %]:[Woody Wetlands %]],EligibleProperties[[#This Row],[Normalized Deciduous Forest  Similarity]:[Normalized Woody Wetlands Similarity]])</f>
        <v>1.1545843239089608</v>
      </c>
      <c r="AR10">
        <f>SUMPRODUCT(EligibleProperties[[#This Row],[Normalized Pre-Merchantable Timber Similarity]:[Normalized Sawtimber Similarity]],EligibleProperties[[#This Row],[Pre-Merchantable Timber %]:[Sawtimber %]])</f>
        <v>1.0589615604260398</v>
      </c>
      <c r="AS10">
        <f t="shared" si="11"/>
        <v>0.49248720746733871</v>
      </c>
    </row>
    <row r="11" spans="1:45" x14ac:dyDescent="0.2">
      <c r="A11">
        <v>94</v>
      </c>
      <c r="B11" t="s">
        <v>94</v>
      </c>
      <c r="C11" t="s">
        <v>95</v>
      </c>
      <c r="D11">
        <v>15664.0945953999</v>
      </c>
      <c r="E11">
        <v>20.350266272900001</v>
      </c>
      <c r="F11">
        <v>7521.81616286999</v>
      </c>
      <c r="G11">
        <v>24.0133929938</v>
      </c>
      <c r="H11">
        <v>6544.2747603799899</v>
      </c>
      <c r="I11">
        <v>14110.4545825</v>
      </c>
      <c r="J11" s="103">
        <f>EligibleProperties[[#This Row],[Deciduous Forest Acreage]]/EligibleProperties[[#This Row],[Forestland Acreage]]</f>
        <v>1.4422119538330615E-3</v>
      </c>
      <c r="K11" s="103">
        <f>EligibleProperties[[#This Row],[Evergreen Forest Acreage]]/EligibleProperties[[#This Row],[Forestland Acreage]]</f>
        <v>0.53306689156553899</v>
      </c>
      <c r="L11" s="103">
        <f>EligibleProperties[[#This Row],[Mixed Forest Acreage]]/EligibleProperties[[#This Row],[Forestland Acreage]]</f>
        <v>1.7018156894521154E-3</v>
      </c>
      <c r="M11" s="103">
        <f>EligibleProperties[[#This Row],[Woody Wetlands Acreage]]/EligibleProperties[[#This Row],[Forestland Acreage]]</f>
        <v>0.46378908079235792</v>
      </c>
      <c r="N11">
        <v>3.1646738354299999</v>
      </c>
      <c r="O11">
        <v>1908.2177460299899</v>
      </c>
      <c r="P11">
        <v>0.37735138625100001</v>
      </c>
      <c r="Q11">
        <v>359.035440596</v>
      </c>
      <c r="R11">
        <f>SUM(EligibleProperties[[#This Row],[Deciduous Forest Harvested Acreage]:[Woody Wetlands Harvested Acreage]])</f>
        <v>2270.795211847671</v>
      </c>
      <c r="S11" s="103">
        <f>EligibleProperties[[#This Row],[Harvested Forestland Acreage]]/EligibleProperties[[#This Row],[Forestland Acreage]]</f>
        <v>0.16092998269977393</v>
      </c>
      <c r="T11" s="96">
        <v>2.9929634223899999</v>
      </c>
      <c r="U11">
        <v>2.9759927121900001</v>
      </c>
      <c r="V11">
        <v>126.300507769999</v>
      </c>
      <c r="W11">
        <v>237.439695</v>
      </c>
      <c r="X11">
        <v>2927.133632</v>
      </c>
      <c r="Y11">
        <v>10861.694317</v>
      </c>
      <c r="Z11" s="103">
        <f>W11/EligibleProperties[[#This Row],[Forestland Acreage]]</f>
        <v>1.6827217975987557E-2</v>
      </c>
      <c r="AA11" s="103">
        <f>X11/EligibleProperties[[#This Row],[Forestland Acreage]]</f>
        <v>0.20744431831631246</v>
      </c>
      <c r="AB11" s="103">
        <f>Y11/EligibleProperties[[#This Row],[Forestland Acreage]]</f>
        <v>0.76976218260684792</v>
      </c>
      <c r="AC11">
        <v>1578108.315008</v>
      </c>
      <c r="AD11">
        <v>3455559.1012169998</v>
      </c>
      <c r="AE11" s="96">
        <v>0.88517944578508523</v>
      </c>
      <c r="AF11">
        <f t="shared" si="0"/>
        <v>3.244546550415417E-2</v>
      </c>
      <c r="AG11">
        <f t="shared" si="1"/>
        <v>1.2287249416459798</v>
      </c>
      <c r="AH11">
        <f t="shared" si="2"/>
        <v>0.13971645227164672</v>
      </c>
      <c r="AI11">
        <f t="shared" si="3"/>
        <v>7.121659584727047E-2</v>
      </c>
      <c r="AJ11">
        <f t="shared" si="4"/>
        <v>0.43479347337186303</v>
      </c>
      <c r="AK11">
        <f t="shared" si="5"/>
        <v>6.3693629525537032E-2</v>
      </c>
      <c r="AL11">
        <f t="shared" si="6"/>
        <v>6.4148341754236338E-2</v>
      </c>
      <c r="AM11">
        <f t="shared" si="7"/>
        <v>1.137295232217858</v>
      </c>
      <c r="AN11">
        <f t="shared" si="8"/>
        <v>1.8934329558422975</v>
      </c>
      <c r="AO11">
        <f t="shared" si="9"/>
        <v>0.35245491817393748</v>
      </c>
      <c r="AP11">
        <f t="shared" si="10"/>
        <v>0.44513514996969894</v>
      </c>
      <c r="AQ11">
        <f>SUMPRODUCT(EligibleProperties[[#This Row],[Deciduous Forest %]:[Woody Wetlands %]],EligibleProperties[[#This Row],[Normalized Deciduous Forest  Similarity]:[Normalized Woody Wetlands Similarity]])</f>
        <v>0.6883066296461855</v>
      </c>
      <c r="AR11">
        <f>SUMPRODUCT(EligibleProperties[[#This Row],[Normalized Pre-Merchantable Timber Similarity]:[Normalized Sawtimber Similarity]],EligibleProperties[[#This Row],[Pre-Merchantable Timber %]:[Sawtimber %]])</f>
        <v>0.44762418390440295</v>
      </c>
      <c r="AS11">
        <f t="shared" si="11"/>
        <v>0.54770791047221756</v>
      </c>
    </row>
    <row r="12" spans="1:45" x14ac:dyDescent="0.2">
      <c r="A12">
        <v>91</v>
      </c>
      <c r="B12" t="s">
        <v>94</v>
      </c>
      <c r="C12" t="s">
        <v>95</v>
      </c>
      <c r="D12">
        <v>17975.463598400002</v>
      </c>
      <c r="E12">
        <v>92.027658553500004</v>
      </c>
      <c r="F12">
        <v>5797.3268668000001</v>
      </c>
      <c r="G12">
        <v>72.833323396699896</v>
      </c>
      <c r="H12">
        <v>10047.883794199901</v>
      </c>
      <c r="I12">
        <v>16010.071642999899</v>
      </c>
      <c r="J12" s="103">
        <f>EligibleProperties[[#This Row],[Deciduous Forest Acreage]]/EligibleProperties[[#This Row],[Forestland Acreage]]</f>
        <v>5.748110352381674E-3</v>
      </c>
      <c r="K12" s="103">
        <f>EligibleProperties[[#This Row],[Evergreen Forest Acreage]]/EligibleProperties[[#This Row],[Forestland Acreage]]</f>
        <v>0.362104992161904</v>
      </c>
      <c r="L12" s="103">
        <f>EligibleProperties[[#This Row],[Mixed Forest Acreage]]/EligibleProperties[[#This Row],[Forestland Acreage]]</f>
        <v>4.549219080387119E-3</v>
      </c>
      <c r="M12" s="103">
        <f>EligibleProperties[[#This Row],[Woody Wetlands Acreage]]/EligibleProperties[[#This Row],[Forestland Acreage]]</f>
        <v>0.62759767840221681</v>
      </c>
      <c r="N12">
        <v>31.9070664029</v>
      </c>
      <c r="O12">
        <v>2056.7939234400001</v>
      </c>
      <c r="P12">
        <v>25.1609561458</v>
      </c>
      <c r="Q12">
        <v>1802.6056049700001</v>
      </c>
      <c r="R12">
        <f>SUM(EligibleProperties[[#This Row],[Deciduous Forest Harvested Acreage]:[Woody Wetlands Harvested Acreage]])</f>
        <v>3916.4675509587</v>
      </c>
      <c r="S12" s="103">
        <f>EligibleProperties[[#This Row],[Harvested Forestland Acreage]]/EligibleProperties[[#This Row],[Forestland Acreage]]</f>
        <v>0.24462523580718024</v>
      </c>
      <c r="T12" s="96">
        <v>6.9459285497799996</v>
      </c>
      <c r="U12">
        <v>6.9112017301800002</v>
      </c>
      <c r="V12">
        <v>108.211984094</v>
      </c>
      <c r="W12">
        <v>940.05021899999997</v>
      </c>
      <c r="X12">
        <v>4160.9683850000001</v>
      </c>
      <c r="Y12">
        <v>10670.736870999999</v>
      </c>
      <c r="Z12" s="103">
        <f>W12/EligibleProperties[[#This Row],[Forestland Acreage]]</f>
        <v>5.8716178163451198E-2</v>
      </c>
      <c r="AA12" s="103">
        <f>X12/EligibleProperties[[#This Row],[Forestland Acreage]]</f>
        <v>0.25989692474732334</v>
      </c>
      <c r="AB12" s="103">
        <f>Y12/EligibleProperties[[#This Row],[Forestland Acreage]]</f>
        <v>0.66650150661040775</v>
      </c>
      <c r="AC12">
        <v>1614024.167841</v>
      </c>
      <c r="AD12">
        <v>3395026.5168170002</v>
      </c>
      <c r="AE12" s="96">
        <v>1.3903971515033124</v>
      </c>
      <c r="AF12">
        <f t="shared" si="0"/>
        <v>0.45517411885276893</v>
      </c>
      <c r="AG12">
        <f t="shared" si="1"/>
        <v>1.6448139807627287</v>
      </c>
      <c r="AH12">
        <f t="shared" si="2"/>
        <v>0.42785959644689964</v>
      </c>
      <c r="AI12">
        <f t="shared" si="3"/>
        <v>1.1633825089645051</v>
      </c>
      <c r="AJ12">
        <f t="shared" si="4"/>
        <v>1.2229542737157522</v>
      </c>
      <c r="AK12">
        <f t="shared" si="5"/>
        <v>7.7891409593835892E-2</v>
      </c>
      <c r="AL12">
        <f t="shared" si="6"/>
        <v>7.6827741736249511E-2</v>
      </c>
      <c r="AM12">
        <f t="shared" si="7"/>
        <v>0.42946319197122729</v>
      </c>
      <c r="AN12">
        <f t="shared" si="8"/>
        <v>1.1226422731995134</v>
      </c>
      <c r="AO12">
        <f t="shared" si="9"/>
        <v>4.6810279417937251E-2</v>
      </c>
      <c r="AP12">
        <f t="shared" si="10"/>
        <v>0.49695390747902235</v>
      </c>
      <c r="AQ12">
        <f>SUMPRODUCT(EligibleProperties[[#This Row],[Deciduous Forest %]:[Woody Wetlands %]],EligibleProperties[[#This Row],[Normalized Deciduous Forest  Similarity]:[Normalized Woody Wetlands Similarity]])</f>
        <v>1.3302943334363444</v>
      </c>
      <c r="AR12">
        <f>SUMPRODUCT(EligibleProperties[[#This Row],[Normalized Pre-Merchantable Timber Similarity]:[Normalized Sawtimber Similarity]],EligibleProperties[[#This Row],[Pre-Merchantable Timber %]:[Sawtimber %]])</f>
        <v>0.40930363944498688</v>
      </c>
      <c r="AS12">
        <f t="shared" si="11"/>
        <v>0.61902957794765945</v>
      </c>
    </row>
    <row r="13" spans="1:45" x14ac:dyDescent="0.2">
      <c r="A13">
        <v>75</v>
      </c>
      <c r="B13" t="s">
        <v>94</v>
      </c>
      <c r="C13" t="s">
        <v>95</v>
      </c>
      <c r="D13">
        <v>13400.025307899899</v>
      </c>
      <c r="E13">
        <v>67.990295420099898</v>
      </c>
      <c r="F13">
        <v>4381.7385658399899</v>
      </c>
      <c r="G13">
        <v>171.04438869000001</v>
      </c>
      <c r="H13">
        <v>6068.5432391000004</v>
      </c>
      <c r="I13">
        <v>10689.3164890999</v>
      </c>
      <c r="J13" s="103">
        <f>EligibleProperties[[#This Row],[Deciduous Forest Acreage]]/EligibleProperties[[#This Row],[Forestland Acreage]]</f>
        <v>6.3605839989330374E-3</v>
      </c>
      <c r="K13" s="103">
        <f>EligibleProperties[[#This Row],[Evergreen Forest Acreage]]/EligibleProperties[[#This Row],[Forestland Acreage]]</f>
        <v>0.40991756304606869</v>
      </c>
      <c r="L13" s="103">
        <f>EligibleProperties[[#This Row],[Mixed Forest Acreage]]/EligibleProperties[[#This Row],[Forestland Acreage]]</f>
        <v>1.6001433661770353E-2</v>
      </c>
      <c r="M13" s="103">
        <f>EligibleProperties[[#This Row],[Woody Wetlands Acreage]]/EligibleProperties[[#This Row],[Forestland Acreage]]</f>
        <v>0.5677204192885682</v>
      </c>
      <c r="N13">
        <v>11.946446578</v>
      </c>
      <c r="O13">
        <v>1480.7988345000001</v>
      </c>
      <c r="P13">
        <v>32.843364864599899</v>
      </c>
      <c r="Q13">
        <v>1030.3050929599899</v>
      </c>
      <c r="R13">
        <f>SUM(EligibleProperties[[#This Row],[Deciduous Forest Harvested Acreage]:[Woody Wetlands Harvested Acreage]])</f>
        <v>2555.8937389025896</v>
      </c>
      <c r="S13" s="103">
        <f>EligibleProperties[[#This Row],[Harvested Forestland Acreage]]/EligibleProperties[[#This Row],[Forestland Acreage]]</f>
        <v>0.23910731256847745</v>
      </c>
      <c r="T13" s="96">
        <v>16.458616061800001</v>
      </c>
      <c r="U13">
        <v>16.455204005199899</v>
      </c>
      <c r="V13">
        <v>102.497893680999</v>
      </c>
      <c r="W13">
        <v>184.24043</v>
      </c>
      <c r="X13">
        <v>465.29631599999999</v>
      </c>
      <c r="Y13">
        <v>9828.7184600000001</v>
      </c>
      <c r="Z13" s="103">
        <f>W13/EligibleProperties[[#This Row],[Forestland Acreage]]</f>
        <v>1.7235941155627068E-2</v>
      </c>
      <c r="AA13" s="103">
        <f>X13/EligibleProperties[[#This Row],[Forestland Acreage]]</f>
        <v>4.3529099028405752E-2</v>
      </c>
      <c r="AB13" s="103">
        <f>Y13/EligibleProperties[[#This Row],[Forestland Acreage]]</f>
        <v>0.9194898916149159</v>
      </c>
      <c r="AC13">
        <v>1628997.708809</v>
      </c>
      <c r="AD13">
        <v>3666859.0298970002</v>
      </c>
      <c r="AE13" s="96">
        <v>1.0548212191406872</v>
      </c>
      <c r="AF13">
        <f t="shared" si="0"/>
        <v>0.313410002942206</v>
      </c>
      <c r="AG13">
        <f t="shared" si="1"/>
        <v>1.9863706243868342</v>
      </c>
      <c r="AH13">
        <f t="shared" si="2"/>
        <v>1.0075172262892316</v>
      </c>
      <c r="AI13">
        <f t="shared" si="3"/>
        <v>7.7081272528450095E-2</v>
      </c>
      <c r="AJ13">
        <f t="shared" si="4"/>
        <v>1.6110031575339625</v>
      </c>
      <c r="AK13">
        <f t="shared" si="5"/>
        <v>0.41861139828976501</v>
      </c>
      <c r="AL13">
        <f t="shared" si="6"/>
        <v>0.41873488196836461</v>
      </c>
      <c r="AM13">
        <f t="shared" si="7"/>
        <v>0.20586195465439394</v>
      </c>
      <c r="AN13">
        <f t="shared" si="8"/>
        <v>1.9517945891864694</v>
      </c>
      <c r="AO13">
        <f t="shared" si="9"/>
        <v>1.149098034297763</v>
      </c>
      <c r="AP13">
        <f t="shared" si="10"/>
        <v>0.72544642647718027</v>
      </c>
      <c r="AQ13">
        <f>SUMPRODUCT(EligibleProperties[[#This Row],[Deciduous Forest %]:[Woody Wetlands %]],EligibleProperties[[#This Row],[Normalized Deciduous Forest  Similarity]:[Normalized Woody Wetlands Similarity]])</f>
        <v>0.87612400872347485</v>
      </c>
      <c r="AR13">
        <f>SUMPRODUCT(EligibleProperties[[#This Row],[Normalized Pre-Merchantable Timber Similarity]:[Normalized Sawtimber Similarity]],EligibleProperties[[#This Row],[Pre-Merchantable Timber %]:[Sawtimber %]])</f>
        <v>0.75070087486931358</v>
      </c>
      <c r="AS13">
        <f t="shared" si="11"/>
        <v>0.62080905627433314</v>
      </c>
    </row>
    <row r="14" spans="1:45" x14ac:dyDescent="0.2">
      <c r="A14">
        <v>265</v>
      </c>
      <c r="B14" t="s">
        <v>94</v>
      </c>
      <c r="C14" t="s">
        <v>95</v>
      </c>
      <c r="D14">
        <v>8821.5677548000003</v>
      </c>
      <c r="E14">
        <v>4.15860329693</v>
      </c>
      <c r="F14">
        <v>5344.2756813899896</v>
      </c>
      <c r="G14">
        <v>0</v>
      </c>
      <c r="H14">
        <v>2721.2224882199898</v>
      </c>
      <c r="I14">
        <v>8069.6567729099897</v>
      </c>
      <c r="J14" s="103">
        <f>EligibleProperties[[#This Row],[Deciduous Forest Acreage]]/EligibleProperties[[#This Row],[Forestland Acreage]]</f>
        <v>5.1533831164796498E-4</v>
      </c>
      <c r="K14" s="103">
        <f>EligibleProperties[[#This Row],[Evergreen Forest Acreage]]/EligibleProperties[[#This Row],[Forestland Acreage]]</f>
        <v>0.66226802846570099</v>
      </c>
      <c r="L14" s="103">
        <f>EligibleProperties[[#This Row],[Mixed Forest Acreage]]/EligibleProperties[[#This Row],[Forestland Acreage]]</f>
        <v>0</v>
      </c>
      <c r="M14" s="103">
        <f>EligibleProperties[[#This Row],[Woody Wetlands Acreage]]/EligibleProperties[[#This Row],[Forestland Acreage]]</f>
        <v>0.33721663322226936</v>
      </c>
      <c r="N14">
        <v>2.3574616218600002</v>
      </c>
      <c r="O14">
        <v>3502.5156045200001</v>
      </c>
      <c r="P14">
        <v>0</v>
      </c>
      <c r="Q14">
        <v>763.18212038599904</v>
      </c>
      <c r="R14">
        <f>SUM(EligibleProperties[[#This Row],[Deciduous Forest Harvested Acreage]:[Woody Wetlands Harvested Acreage]])</f>
        <v>4268.0551865278594</v>
      </c>
      <c r="S14" s="103">
        <f>EligibleProperties[[#This Row],[Harvested Forestland Acreage]]/EligibleProperties[[#This Row],[Forestland Acreage]]</f>
        <v>0.52890170011391457</v>
      </c>
      <c r="T14" s="96">
        <v>7.4284542439100001</v>
      </c>
      <c r="U14">
        <v>7.3794755286999996</v>
      </c>
      <c r="V14">
        <v>89.261554902499896</v>
      </c>
      <c r="W14">
        <v>1051.7874790000001</v>
      </c>
      <c r="X14">
        <v>1770.286036</v>
      </c>
      <c r="Y14">
        <v>5184.2264279999999</v>
      </c>
      <c r="Z14" s="103">
        <f>W14/EligibleProperties[[#This Row],[Forestland Acreage]]</f>
        <v>0.13033856440225228</v>
      </c>
      <c r="AA14" s="103">
        <f>X14/EligibleProperties[[#This Row],[Forestland Acreage]]</f>
        <v>0.21937562969752172</v>
      </c>
      <c r="AB14" s="103">
        <f>Y14/EligibleProperties[[#This Row],[Forestland Acreage]]</f>
        <v>0.64243456368597474</v>
      </c>
      <c r="AC14">
        <v>1580136.763762</v>
      </c>
      <c r="AD14">
        <v>3552226.9433360002</v>
      </c>
      <c r="AE14" s="96">
        <v>0.21635141458006457</v>
      </c>
      <c r="AF14">
        <f t="shared" si="0"/>
        <v>6.3047404249130468E-2</v>
      </c>
      <c r="AG14">
        <f t="shared" si="1"/>
        <v>1.7541272904118856</v>
      </c>
      <c r="AH14">
        <f t="shared" si="2"/>
        <v>2.0144863521108225E-3</v>
      </c>
      <c r="AI14">
        <f t="shared" si="3"/>
        <v>1.1205280695574151</v>
      </c>
      <c r="AJ14">
        <f t="shared" si="4"/>
        <v>1.0295837648000525</v>
      </c>
      <c r="AK14">
        <f t="shared" si="5"/>
        <v>9.5174238325645977E-2</v>
      </c>
      <c r="AL14">
        <f t="shared" si="6"/>
        <v>9.3603319809680618E-2</v>
      </c>
      <c r="AM14">
        <f t="shared" si="7"/>
        <v>0.3120965504618714</v>
      </c>
      <c r="AN14">
        <f t="shared" si="8"/>
        <v>1.0000622150163336</v>
      </c>
      <c r="AO14">
        <f t="shared" si="9"/>
        <v>0.72680730440521213</v>
      </c>
      <c r="AP14">
        <f t="shared" si="10"/>
        <v>1.9857890389364627</v>
      </c>
      <c r="AQ14">
        <f>SUMPRODUCT(EligibleProperties[[#This Row],[Deciduous Forest %]:[Woody Wetlands %]],EligibleProperties[[#This Row],[Normalized Deciduous Forest  Similarity]:[Normalized Woody Wetlands Similarity]])</f>
        <v>1.5395956160890214</v>
      </c>
      <c r="AR14">
        <f>SUMPRODUCT(EligibleProperties[[#This Row],[Normalized Pre-Merchantable Timber Similarity]:[Normalized Sawtimber Similarity]],EligibleProperties[[#This Row],[Pre-Merchantable Timber %]:[Sawtimber %]])</f>
        <v>1.5655299982923547</v>
      </c>
      <c r="AS14">
        <f t="shared" si="11"/>
        <v>0.63705852292643983</v>
      </c>
    </row>
    <row r="15" spans="1:45" x14ac:dyDescent="0.2">
      <c r="A15">
        <v>180</v>
      </c>
      <c r="B15" t="s">
        <v>94</v>
      </c>
      <c r="C15" t="s">
        <v>95</v>
      </c>
      <c r="D15">
        <v>14031.9155312</v>
      </c>
      <c r="E15">
        <v>3.6645135664600001</v>
      </c>
      <c r="F15">
        <v>6143.3199576899897</v>
      </c>
      <c r="G15">
        <v>0</v>
      </c>
      <c r="H15">
        <v>5847.7472725799898</v>
      </c>
      <c r="I15">
        <v>11994.731743799901</v>
      </c>
      <c r="J15" s="103">
        <f>EligibleProperties[[#This Row],[Deciduous Forest Acreage]]/EligibleProperties[[#This Row],[Forestland Acreage]]</f>
        <v>3.0551025606339168E-4</v>
      </c>
      <c r="K15" s="103">
        <f>EligibleProperties[[#This Row],[Evergreen Forest Acreage]]/EligibleProperties[[#This Row],[Forestland Acreage]]</f>
        <v>0.5121681825744443</v>
      </c>
      <c r="L15" s="103">
        <f>EligibleProperties[[#This Row],[Mixed Forest Acreage]]/EligibleProperties[[#This Row],[Forestland Acreage]]</f>
        <v>0</v>
      </c>
      <c r="M15" s="103">
        <f>EligibleProperties[[#This Row],[Woody Wetlands Acreage]]/EligibleProperties[[#This Row],[Forestland Acreage]]</f>
        <v>0.48752630717253859</v>
      </c>
      <c r="N15">
        <v>0</v>
      </c>
      <c r="O15">
        <v>2335.3708939899898</v>
      </c>
      <c r="P15">
        <v>0</v>
      </c>
      <c r="Q15">
        <v>1200.4456709799899</v>
      </c>
      <c r="R15">
        <f>SUM(EligibleProperties[[#This Row],[Deciduous Forest Harvested Acreage]:[Woody Wetlands Harvested Acreage]])</f>
        <v>3535.8165649699795</v>
      </c>
      <c r="S15" s="103">
        <f>EligibleProperties[[#This Row],[Harvested Forestland Acreage]]/EligibleProperties[[#This Row],[Forestland Acreage]]</f>
        <v>0.29478079547695174</v>
      </c>
      <c r="T15" s="96">
        <v>19.6011484213</v>
      </c>
      <c r="U15">
        <v>19.616405711500001</v>
      </c>
      <c r="V15">
        <v>85.323333932099899</v>
      </c>
      <c r="W15">
        <v>2103.8626989999998</v>
      </c>
      <c r="X15">
        <v>6420.3485499999997</v>
      </c>
      <c r="Y15">
        <v>3204.100594</v>
      </c>
      <c r="Z15" s="103">
        <f>W15/EligibleProperties[[#This Row],[Forestland Acreage]]</f>
        <v>0.17539889544320075</v>
      </c>
      <c r="AA15" s="103">
        <f>X15/EligibleProperties[[#This Row],[Forestland Acreage]]</f>
        <v>0.53526403817398327</v>
      </c>
      <c r="AB15" s="103">
        <f>Y15/EligibleProperties[[#This Row],[Forestland Acreage]]</f>
        <v>0.26712565669975952</v>
      </c>
      <c r="AC15">
        <v>1563065.245806</v>
      </c>
      <c r="AD15">
        <v>3525845.3796310001</v>
      </c>
      <c r="AE15" s="96">
        <v>0.51517461299445899</v>
      </c>
      <c r="AF15">
        <f t="shared" si="0"/>
        <v>6.5961375862066685E-2</v>
      </c>
      <c r="AG15">
        <f t="shared" si="1"/>
        <v>1.5613319127339302</v>
      </c>
      <c r="AH15">
        <f t="shared" si="2"/>
        <v>2.0144863521108225E-3</v>
      </c>
      <c r="AI15">
        <f t="shared" si="3"/>
        <v>0.14590910864234818</v>
      </c>
      <c r="AJ15">
        <f t="shared" si="4"/>
        <v>0.81277233570315244</v>
      </c>
      <c r="AK15">
        <f t="shared" si="5"/>
        <v>0.53116882106355945</v>
      </c>
      <c r="AL15">
        <f t="shared" si="6"/>
        <v>0.53198270022663274</v>
      </c>
      <c r="AM15">
        <f t="shared" si="7"/>
        <v>0.46620525686332626</v>
      </c>
      <c r="AN15">
        <f t="shared" si="8"/>
        <v>0.15410463747925651</v>
      </c>
      <c r="AO15">
        <f t="shared" si="9"/>
        <v>0.77793887327582745</v>
      </c>
      <c r="AP15">
        <f t="shared" si="10"/>
        <v>2.5231216362209521</v>
      </c>
      <c r="AQ15">
        <f>SUMPRODUCT(EligibleProperties[[#This Row],[Deciduous Forest %]:[Woody Wetlands %]],EligibleProperties[[#This Row],[Normalized Deciduous Forest  Similarity]:[Normalized Woody Wetlands Similarity]])</f>
        <v>0.87081920893648856</v>
      </c>
      <c r="AR15">
        <f>SUMPRODUCT(EligibleProperties[[#This Row],[Normalized Pre-Merchantable Timber Similarity]:[Normalized Sawtimber Similarity]],EligibleProperties[[#This Row],[Pre-Merchantable Timber %]:[Sawtimber %]])</f>
        <v>1.1174230099675682</v>
      </c>
      <c r="AS15">
        <f t="shared" si="11"/>
        <v>0.67212893500867243</v>
      </c>
    </row>
    <row r="16" spans="1:45" x14ac:dyDescent="0.2">
      <c r="A16">
        <v>198</v>
      </c>
      <c r="B16" t="s">
        <v>94</v>
      </c>
      <c r="C16" t="s">
        <v>95</v>
      </c>
      <c r="D16">
        <v>13991.005648799901</v>
      </c>
      <c r="E16">
        <v>51.6697231375</v>
      </c>
      <c r="F16">
        <v>5077.7407582200003</v>
      </c>
      <c r="G16">
        <v>1.86116236029</v>
      </c>
      <c r="H16">
        <v>8327.1214852400008</v>
      </c>
      <c r="I16">
        <v>13458.393129</v>
      </c>
      <c r="J16" s="103">
        <f>EligibleProperties[[#This Row],[Deciduous Forest Acreage]]/EligibleProperties[[#This Row],[Forestland Acreage]]</f>
        <v>3.8392193363829324E-3</v>
      </c>
      <c r="K16" s="103">
        <f>EligibleProperties[[#This Row],[Evergreen Forest Acreage]]/EligibleProperties[[#This Row],[Forestland Acreage]]</f>
        <v>0.37729175463588882</v>
      </c>
      <c r="L16" s="103">
        <f>EligibleProperties[[#This Row],[Mixed Forest Acreage]]/EligibleProperties[[#This Row],[Forestland Acreage]]</f>
        <v>1.3829008726751988E-4</v>
      </c>
      <c r="M16" s="103">
        <f>EligibleProperties[[#This Row],[Woody Wetlands Acreage]]/EligibleProperties[[#This Row],[Forestland Acreage]]</f>
        <v>0.61873073593732442</v>
      </c>
      <c r="N16">
        <v>22.678284342800001</v>
      </c>
      <c r="O16">
        <v>2960.3098635599899</v>
      </c>
      <c r="P16">
        <v>1.8273999386799999</v>
      </c>
      <c r="Q16">
        <v>4424.7927311499898</v>
      </c>
      <c r="R16">
        <f>SUM(EligibleProperties[[#This Row],[Deciduous Forest Harvested Acreage]:[Woody Wetlands Harvested Acreage]])</f>
        <v>7409.6082789914599</v>
      </c>
      <c r="S16" s="103">
        <f>EligibleProperties[[#This Row],[Harvested Forestland Acreage]]/EligibleProperties[[#This Row],[Forestland Acreage]]</f>
        <v>0.55055668295387483</v>
      </c>
      <c r="T16" s="96">
        <v>7.2049201431899998</v>
      </c>
      <c r="U16">
        <v>7.2013188506499999</v>
      </c>
      <c r="V16">
        <v>108.181905370999</v>
      </c>
      <c r="W16">
        <v>1848.2354660000001</v>
      </c>
      <c r="X16">
        <v>3377.3583229999999</v>
      </c>
      <c r="Y16">
        <v>8112.9538259999999</v>
      </c>
      <c r="Z16" s="103">
        <f>W16/EligibleProperties[[#This Row],[Forestland Acreage]]</f>
        <v>0.13732957926585176</v>
      </c>
      <c r="AA16" s="103">
        <f>X16/EligibleProperties[[#This Row],[Forestland Acreage]]</f>
        <v>0.25094811027049763</v>
      </c>
      <c r="AB16" s="103">
        <f>Y16/EligibleProperties[[#This Row],[Forestland Acreage]]</f>
        <v>0.6028174201954537</v>
      </c>
      <c r="AC16">
        <v>1692793.9690650001</v>
      </c>
      <c r="AD16">
        <v>3698686.6961949999</v>
      </c>
      <c r="AE16" s="96">
        <v>1.8093155912758834</v>
      </c>
      <c r="AF16">
        <f t="shared" si="0"/>
        <v>0.21715687035203651</v>
      </c>
      <c r="AG16">
        <f t="shared" si="1"/>
        <v>1.8184374953668234</v>
      </c>
      <c r="AH16">
        <f t="shared" si="2"/>
        <v>8.9703956395018047E-3</v>
      </c>
      <c r="AI16">
        <f t="shared" si="3"/>
        <v>0.62697621468860343</v>
      </c>
      <c r="AJ16">
        <f t="shared" si="4"/>
        <v>1.0085411277036846</v>
      </c>
      <c r="AK16">
        <f t="shared" si="5"/>
        <v>8.7167822034325937E-2</v>
      </c>
      <c r="AL16">
        <f t="shared" si="6"/>
        <v>8.7220982656978974E-2</v>
      </c>
      <c r="AM16">
        <f t="shared" si="7"/>
        <v>0.42828616479912818</v>
      </c>
      <c r="AN16">
        <f t="shared" si="8"/>
        <v>0.12632823777063928</v>
      </c>
      <c r="AO16">
        <f t="shared" si="9"/>
        <v>0.20676356868343104</v>
      </c>
      <c r="AP16">
        <f t="shared" si="10"/>
        <v>1.1910412140840427</v>
      </c>
      <c r="AQ16">
        <f>SUMPRODUCT(EligibleProperties[[#This Row],[Deciduous Forest %]:[Woody Wetlands %]],EligibleProperties[[#This Row],[Normalized Deciduous Forest  Similarity]:[Normalized Woody Wetlands Similarity]])</f>
        <v>1.0748458814245971</v>
      </c>
      <c r="AR16">
        <f>SUMPRODUCT(EligibleProperties[[#This Row],[Normalized Pre-Merchantable Timber Similarity]:[Normalized Sawtimber Similarity]],EligibleProperties[[#This Row],[Pre-Merchantable Timber %]:[Sawtimber %]])</f>
        <v>0.78721592259693329</v>
      </c>
      <c r="AS16">
        <f t="shared" si="11"/>
        <v>0.71234206079797457</v>
      </c>
    </row>
    <row r="17" spans="1:45" x14ac:dyDescent="0.2">
      <c r="A17">
        <v>216</v>
      </c>
      <c r="B17" t="s">
        <v>94</v>
      </c>
      <c r="C17" t="s">
        <v>95</v>
      </c>
      <c r="D17">
        <v>14803.714308299899</v>
      </c>
      <c r="E17">
        <v>1.9744901124000001</v>
      </c>
      <c r="F17">
        <v>7060.2916530900002</v>
      </c>
      <c r="G17">
        <v>0.356729276416</v>
      </c>
      <c r="H17">
        <v>5074.1645529999896</v>
      </c>
      <c r="I17">
        <v>12136.787425500001</v>
      </c>
      <c r="J17" s="103">
        <f>EligibleProperties[[#This Row],[Deciduous Forest Acreage]]/EligibleProperties[[#This Row],[Forestland Acreage]]</f>
        <v>1.6268638834783389E-4</v>
      </c>
      <c r="K17" s="103">
        <f>EligibleProperties[[#This Row],[Evergreen Forest Acreage]]/EligibleProperties[[#This Row],[Forestland Acreage]]</f>
        <v>0.58172656449893589</v>
      </c>
      <c r="L17" s="103">
        <f>EligibleProperties[[#This Row],[Mixed Forest Acreage]]/EligibleProperties[[#This Row],[Forestland Acreage]]</f>
        <v>2.9392397173117975E-5</v>
      </c>
      <c r="M17" s="103">
        <f>EligibleProperties[[#This Row],[Woody Wetlands Acreage]]/EligibleProperties[[#This Row],[Forestland Acreage]]</f>
        <v>0.41808135671379681</v>
      </c>
      <c r="N17">
        <v>0</v>
      </c>
      <c r="O17">
        <v>1852.76233221999</v>
      </c>
      <c r="P17">
        <v>0</v>
      </c>
      <c r="Q17">
        <v>901.55182965200004</v>
      </c>
      <c r="R17">
        <f>SUM(EligibleProperties[[#This Row],[Deciduous Forest Harvested Acreage]:[Woody Wetlands Harvested Acreage]])</f>
        <v>2754.3141618719901</v>
      </c>
      <c r="S17" s="103">
        <f>EligibleProperties[[#This Row],[Harvested Forestland Acreage]]/EligibleProperties[[#This Row],[Forestland Acreage]]</f>
        <v>0.22693930982798938</v>
      </c>
      <c r="T17" s="96">
        <v>21.334021636700001</v>
      </c>
      <c r="U17">
        <v>21.354179840299899</v>
      </c>
      <c r="V17">
        <v>84.644010042999895</v>
      </c>
      <c r="W17">
        <v>1685.6517180000001</v>
      </c>
      <c r="X17">
        <v>6454.3410940000003</v>
      </c>
      <c r="Y17">
        <v>3921.56675</v>
      </c>
      <c r="Z17" s="103">
        <f>W17/EligibleProperties[[#This Row],[Forestland Acreage]]</f>
        <v>0.13888780110446369</v>
      </c>
      <c r="AA17" s="103">
        <f>X17/EligibleProperties[[#This Row],[Forestland Acreage]]</f>
        <v>0.53179979740265582</v>
      </c>
      <c r="AB17" s="103">
        <f>Y17/EligibleProperties[[#This Row],[Forestland Acreage]]</f>
        <v>0.32311406738166898</v>
      </c>
      <c r="AC17">
        <v>1565607.703192</v>
      </c>
      <c r="AD17">
        <v>3519705.7792580002</v>
      </c>
      <c r="AE17" s="96">
        <v>0.51412970782272571</v>
      </c>
      <c r="AF17">
        <f t="shared" si="0"/>
        <v>7.5928554021472472E-2</v>
      </c>
      <c r="AG17">
        <f t="shared" si="1"/>
        <v>1.340082715939402</v>
      </c>
      <c r="AH17">
        <f t="shared" si="2"/>
        <v>9.0987672075104609E-5</v>
      </c>
      <c r="AI17">
        <f t="shared" si="3"/>
        <v>0.38705492975031836</v>
      </c>
      <c r="AJ17">
        <f t="shared" si="4"/>
        <v>1.8835518865412348</v>
      </c>
      <c r="AK17">
        <f t="shared" si="5"/>
        <v>0.59323588062128396</v>
      </c>
      <c r="AL17">
        <f t="shared" si="6"/>
        <v>0.59423723093881131</v>
      </c>
      <c r="AM17">
        <f t="shared" si="7"/>
        <v>0.49278825628455319</v>
      </c>
      <c r="AN17">
        <f t="shared" si="8"/>
        <v>0.30468884272443353</v>
      </c>
      <c r="AO17">
        <f t="shared" si="9"/>
        <v>0.78893875779343503</v>
      </c>
      <c r="AP17">
        <f t="shared" si="10"/>
        <v>2.3284279725923009</v>
      </c>
      <c r="AQ17">
        <f>SUMPRODUCT(EligibleProperties[[#This Row],[Deciduous Forest %]:[Woody Wetlands %]],EligibleProperties[[#This Row],[Normalized Deciduous Forest  Similarity]:[Normalized Woody Wetlands Similarity]])</f>
        <v>0.94139451985718003</v>
      </c>
      <c r="AR17">
        <f>SUMPRODUCT(EligibleProperties[[#This Row],[Normalized Pre-Merchantable Timber Similarity]:[Normalized Sawtimber Similarity]],EligibleProperties[[#This Row],[Pre-Merchantable Timber %]:[Sawtimber %]])</f>
        <v>1.2142228677742637</v>
      </c>
      <c r="AS17">
        <f t="shared" si="11"/>
        <v>0.72500141054980294</v>
      </c>
    </row>
    <row r="18" spans="1:45" x14ac:dyDescent="0.2">
      <c r="A18">
        <v>266</v>
      </c>
      <c r="B18" t="s">
        <v>94</v>
      </c>
      <c r="C18" t="s">
        <v>95</v>
      </c>
      <c r="D18">
        <v>6895.0908694700001</v>
      </c>
      <c r="E18">
        <v>9.4159063104600005</v>
      </c>
      <c r="F18">
        <v>3142.2011825599898</v>
      </c>
      <c r="G18">
        <v>0.222394843329</v>
      </c>
      <c r="H18">
        <v>3077.8817659900001</v>
      </c>
      <c r="I18">
        <v>6229.7212497</v>
      </c>
      <c r="J18" s="103">
        <f>EligibleProperties[[#This Row],[Deciduous Forest Acreage]]/EligibleProperties[[#This Row],[Forestland Acreage]]</f>
        <v>1.5114490573576523E-3</v>
      </c>
      <c r="K18" s="103">
        <f>EligibleProperties[[#This Row],[Evergreen Forest Acreage]]/EligibleProperties[[#This Row],[Forestland Acreage]]</f>
        <v>0.50438872890360964</v>
      </c>
      <c r="L18" s="103">
        <f>EligibleProperties[[#This Row],[Mixed Forest Acreage]]/EligibleProperties[[#This Row],[Forestland Acreage]]</f>
        <v>3.5699003922480435E-5</v>
      </c>
      <c r="M18" s="103">
        <f>EligibleProperties[[#This Row],[Woody Wetlands Acreage]]/EligibleProperties[[#This Row],[Forestland Acreage]]</f>
        <v>0.49406412303571678</v>
      </c>
      <c r="N18">
        <v>0.47416435889300002</v>
      </c>
      <c r="O18">
        <v>1043.99441217</v>
      </c>
      <c r="P18">
        <v>0</v>
      </c>
      <c r="Q18">
        <v>563.32581562500002</v>
      </c>
      <c r="R18">
        <f>SUM(EligibleProperties[[#This Row],[Deciduous Forest Harvested Acreage]:[Woody Wetlands Harvested Acreage]])</f>
        <v>1607.7943921538931</v>
      </c>
      <c r="S18" s="103">
        <f>EligibleProperties[[#This Row],[Harvested Forestland Acreage]]/EligibleProperties[[#This Row],[Forestland Acreage]]</f>
        <v>0.25808448367273551</v>
      </c>
      <c r="T18" s="96">
        <v>5.1124987960299997</v>
      </c>
      <c r="U18">
        <v>5.1259278012299996</v>
      </c>
      <c r="V18">
        <v>118.044750429999</v>
      </c>
      <c r="W18">
        <v>336.67591399999998</v>
      </c>
      <c r="X18">
        <v>1526.437455</v>
      </c>
      <c r="Y18">
        <v>4443.6719709999998</v>
      </c>
      <c r="Z18" s="103">
        <f>W18/EligibleProperties[[#This Row],[Forestland Acreage]]</f>
        <v>5.4043495768966068E-2</v>
      </c>
      <c r="AA18" s="103">
        <f>X18/EligibleProperties[[#This Row],[Forestland Acreage]]</f>
        <v>0.24502500092977797</v>
      </c>
      <c r="AB18" s="103">
        <f>Y18/EligibleProperties[[#This Row],[Forestland Acreage]]</f>
        <v>0.71330189472185301</v>
      </c>
      <c r="AC18">
        <v>1589210.8098279999</v>
      </c>
      <c r="AD18">
        <v>3565117.476847</v>
      </c>
      <c r="AE18" s="96">
        <v>0.12235925510887814</v>
      </c>
      <c r="AF18">
        <f t="shared" si="0"/>
        <v>3.2041635868844898E-2</v>
      </c>
      <c r="AG18">
        <f t="shared" si="1"/>
        <v>2.2854492675153515</v>
      </c>
      <c r="AH18">
        <f t="shared" si="2"/>
        <v>7.018759309911915E-4</v>
      </c>
      <c r="AI18">
        <f t="shared" si="3"/>
        <v>1.0093481114007488</v>
      </c>
      <c r="AJ18">
        <f t="shared" si="4"/>
        <v>1.6595230968075398</v>
      </c>
      <c r="AK18">
        <f t="shared" si="5"/>
        <v>1.2222673583834665E-2</v>
      </c>
      <c r="AL18">
        <f t="shared" si="6"/>
        <v>1.2871564234502753E-2</v>
      </c>
      <c r="AM18">
        <f t="shared" si="7"/>
        <v>0.81423461840407962</v>
      </c>
      <c r="AN18">
        <f t="shared" si="8"/>
        <v>1.784567018921178</v>
      </c>
      <c r="AO18">
        <f t="shared" si="9"/>
        <v>0.80571596833993864</v>
      </c>
      <c r="AP18">
        <f t="shared" si="10"/>
        <v>2.1867480098148837</v>
      </c>
      <c r="AQ18">
        <f>SUMPRODUCT(EligibleProperties[[#This Row],[Deciduous Forest %]:[Woody Wetlands %]],EligibleProperties[[#This Row],[Normalized Deciduous Forest  Similarity]:[Normalized Woody Wetlands Similarity]])</f>
        <v>1.6514859948693239</v>
      </c>
      <c r="AR18">
        <f>SUMPRODUCT(EligibleProperties[[#This Row],[Normalized Pre-Merchantable Timber Similarity]:[Normalized Sawtimber Similarity]],EligibleProperties[[#This Row],[Pre-Merchantable Timber %]:[Sawtimber %]])</f>
        <v>1.8536762947083314</v>
      </c>
      <c r="AS18">
        <f t="shared" si="11"/>
        <v>0.74447506681815845</v>
      </c>
    </row>
    <row r="19" spans="1:45" x14ac:dyDescent="0.2">
      <c r="A19">
        <v>257</v>
      </c>
      <c r="B19" t="s">
        <v>97</v>
      </c>
      <c r="C19" t="s">
        <v>95</v>
      </c>
      <c r="D19">
        <v>12266.7367164999</v>
      </c>
      <c r="E19">
        <v>463.47211426500002</v>
      </c>
      <c r="F19">
        <v>3324.10089250999</v>
      </c>
      <c r="G19">
        <v>252.31453163</v>
      </c>
      <c r="H19">
        <v>3702.2184138500002</v>
      </c>
      <c r="I19">
        <v>7742.1059522599899</v>
      </c>
      <c r="J19" s="103">
        <f>EligibleProperties[[#This Row],[Deciduous Forest Acreage]]/EligibleProperties[[#This Row],[Forestland Acreage]]</f>
        <v>5.9863829960853009E-2</v>
      </c>
      <c r="K19" s="103">
        <f>EligibleProperties[[#This Row],[Evergreen Forest Acreage]]/EligibleProperties[[#This Row],[Forestland Acreage]]</f>
        <v>0.42935357808422336</v>
      </c>
      <c r="L19" s="103">
        <f>EligibleProperties[[#This Row],[Mixed Forest Acreage]]/EligibleProperties[[#This Row],[Forestland Acreage]]</f>
        <v>3.2589909410416576E-2</v>
      </c>
      <c r="M19" s="103">
        <f>EligibleProperties[[#This Row],[Woody Wetlands Acreage]]/EligibleProperties[[#This Row],[Forestland Acreage]]</f>
        <v>0.47819268254386127</v>
      </c>
      <c r="N19">
        <v>27.575312747800002</v>
      </c>
      <c r="O19">
        <v>265.62360050299901</v>
      </c>
      <c r="P19">
        <v>3.3256434417</v>
      </c>
      <c r="Q19">
        <v>131.951847856999</v>
      </c>
      <c r="R19">
        <f>SUM(EligibleProperties[[#This Row],[Deciduous Forest Harvested Acreage]:[Woody Wetlands Harvested Acreage]])</f>
        <v>428.476404549498</v>
      </c>
      <c r="S19" s="103">
        <f>EligibleProperties[[#This Row],[Harvested Forestland Acreage]]/EligibleProperties[[#This Row],[Forestland Acreage]]</f>
        <v>5.5343650318350646E-2</v>
      </c>
      <c r="T19" s="96">
        <v>4.2669615923700004</v>
      </c>
      <c r="U19">
        <v>4.2700513874799997</v>
      </c>
      <c r="V19">
        <v>94.221852468099897</v>
      </c>
      <c r="W19">
        <v>22.546301</v>
      </c>
      <c r="X19">
        <v>208.75443799999999</v>
      </c>
      <c r="Y19">
        <v>7457.5090659999996</v>
      </c>
      <c r="Z19" s="103">
        <f>W19/EligibleProperties[[#This Row],[Forestland Acreage]]</f>
        <v>2.9121664233254948E-3</v>
      </c>
      <c r="AA19" s="103">
        <f>X19/EligibleProperties[[#This Row],[Forestland Acreage]]</f>
        <v>2.6963521203047177E-2</v>
      </c>
      <c r="AB19" s="103">
        <f>Y19/EligibleProperties[[#This Row],[Forestland Acreage]]</f>
        <v>0.9632403782620782</v>
      </c>
      <c r="AC19">
        <v>1669107.4212110001</v>
      </c>
      <c r="AD19">
        <v>3675850.3052340001</v>
      </c>
      <c r="AE19" s="96">
        <v>1.4396508002538988</v>
      </c>
      <c r="AF19">
        <f t="shared" si="0"/>
        <v>2.6458260044854751</v>
      </c>
      <c r="AG19">
        <f t="shared" si="1"/>
        <v>2.2415600559666364</v>
      </c>
      <c r="AH19">
        <f t="shared" si="2"/>
        <v>1.4871867858532253</v>
      </c>
      <c r="AI19">
        <f t="shared" si="3"/>
        <v>0.81472616628059591</v>
      </c>
      <c r="AJ19">
        <f t="shared" si="4"/>
        <v>0.28573630126665361</v>
      </c>
      <c r="AK19">
        <f t="shared" si="5"/>
        <v>1.8062293320523226E-2</v>
      </c>
      <c r="AL19">
        <f t="shared" si="6"/>
        <v>1.7789603751940497E-2</v>
      </c>
      <c r="AM19">
        <f t="shared" si="7"/>
        <v>0.11799239862621121</v>
      </c>
      <c r="AN19">
        <f t="shared" si="8"/>
        <v>2.1291792479896166</v>
      </c>
      <c r="AO19">
        <f t="shared" si="9"/>
        <v>1.2321142107842917</v>
      </c>
      <c r="AP19">
        <f t="shared" si="10"/>
        <v>1.3689045746947446</v>
      </c>
      <c r="AQ19">
        <f>SUMPRODUCT(EligibleProperties[[#This Row],[Deciduous Forest %]:[Woody Wetlands %]],EligibleProperties[[#This Row],[Normalized Deciduous Forest  Similarity]:[Normalized Woody Wetlands Similarity]])</f>
        <v>1.5588744821781881</v>
      </c>
      <c r="AR19">
        <f>SUMPRODUCT(EligibleProperties[[#This Row],[Normalized Pre-Merchantable Timber Similarity]:[Normalized Sawtimber Similarity]],EligibleProperties[[#This Row],[Pre-Merchantable Timber %]:[Sawtimber %]])</f>
        <v>1.3580068222959498</v>
      </c>
      <c r="AS19">
        <f t="shared" si="11"/>
        <v>0.75172940007111866</v>
      </c>
    </row>
    <row r="20" spans="1:45" x14ac:dyDescent="0.2">
      <c r="A20">
        <v>30</v>
      </c>
      <c r="B20" t="s">
        <v>94</v>
      </c>
      <c r="C20" t="s">
        <v>95</v>
      </c>
      <c r="D20">
        <v>18399.2164951999</v>
      </c>
      <c r="E20">
        <v>435.628857729</v>
      </c>
      <c r="F20">
        <v>9198.8570985099905</v>
      </c>
      <c r="G20">
        <v>565.01675553600001</v>
      </c>
      <c r="H20">
        <v>6816.8315065300003</v>
      </c>
      <c r="I20">
        <v>17016.3342182999</v>
      </c>
      <c r="J20" s="103">
        <f>EligibleProperties[[#This Row],[Deciduous Forest Acreage]]/EligibleProperties[[#This Row],[Forestland Acreage]]</f>
        <v>2.560062890986891E-2</v>
      </c>
      <c r="K20" s="103">
        <f>EligibleProperties[[#This Row],[Evergreen Forest Acreage]]/EligibleProperties[[#This Row],[Forestland Acreage]]</f>
        <v>0.54058982272558154</v>
      </c>
      <c r="L20" s="103">
        <f>EligibleProperties[[#This Row],[Mixed Forest Acreage]]/EligibleProperties[[#This Row],[Forestland Acreage]]</f>
        <v>3.3204375765513779E-2</v>
      </c>
      <c r="M20" s="103">
        <f>EligibleProperties[[#This Row],[Woody Wetlands Acreage]]/EligibleProperties[[#This Row],[Forestland Acreage]]</f>
        <v>0.40060517259933492</v>
      </c>
      <c r="N20">
        <v>149.38693766700001</v>
      </c>
      <c r="O20">
        <v>2577.6301550200001</v>
      </c>
      <c r="P20">
        <v>114.943294452</v>
      </c>
      <c r="Q20">
        <v>1052.07691961</v>
      </c>
      <c r="R20">
        <f>SUM(EligibleProperties[[#This Row],[Deciduous Forest Harvested Acreage]:[Woody Wetlands Harvested Acreage]])</f>
        <v>3894.037306749</v>
      </c>
      <c r="S20" s="103">
        <f>EligibleProperties[[#This Row],[Harvested Forestland Acreage]]/EligibleProperties[[#This Row],[Forestland Acreage]]</f>
        <v>0.22884113915447371</v>
      </c>
      <c r="T20" s="96">
        <v>8.8885418574799999</v>
      </c>
      <c r="U20">
        <v>8.8778902903700008</v>
      </c>
      <c r="V20">
        <v>113.577205409</v>
      </c>
      <c r="W20">
        <v>1049.7836279999999</v>
      </c>
      <c r="X20">
        <v>7871.9126550000001</v>
      </c>
      <c r="Y20">
        <v>7612.6342430000004</v>
      </c>
      <c r="Z20" s="103">
        <f>W20/EligibleProperties[[#This Row],[Forestland Acreage]]</f>
        <v>6.169270152622118E-2</v>
      </c>
      <c r="AA20" s="103">
        <f>X20/EligibleProperties[[#This Row],[Forestland Acreage]]</f>
        <v>0.46260919384941901</v>
      </c>
      <c r="AB20" s="103">
        <f>Y20/EligibleProperties[[#This Row],[Forestland Acreage]]</f>
        <v>0.44737216284886638</v>
      </c>
      <c r="AC20">
        <v>1619494.562226</v>
      </c>
      <c r="AD20">
        <v>3358465.8468050002</v>
      </c>
      <c r="AE20" s="96">
        <v>1.7107286857217883</v>
      </c>
      <c r="AF20">
        <f t="shared" si="0"/>
        <v>2.4816160358216321</v>
      </c>
      <c r="AG20">
        <f t="shared" si="1"/>
        <v>0.8240843601937532</v>
      </c>
      <c r="AH20">
        <f t="shared" si="2"/>
        <v>3.3328060082336957</v>
      </c>
      <c r="AI20">
        <f t="shared" si="3"/>
        <v>0.15617961103011391</v>
      </c>
      <c r="AJ20">
        <f t="shared" si="4"/>
        <v>1.4290969843037571</v>
      </c>
      <c r="AK20">
        <f t="shared" si="5"/>
        <v>0.14747081955592711</v>
      </c>
      <c r="AL20">
        <f t="shared" si="6"/>
        <v>0.14728297026252068</v>
      </c>
      <c r="AM20">
        <f t="shared" si="7"/>
        <v>0.6394126393553804</v>
      </c>
      <c r="AN20">
        <f t="shared" si="8"/>
        <v>1.0022605163902034</v>
      </c>
      <c r="AO20">
        <f t="shared" si="9"/>
        <v>1.2476606312267462</v>
      </c>
      <c r="AP20">
        <f t="shared" si="10"/>
        <v>1.3268093639609673</v>
      </c>
      <c r="AQ20">
        <f>SUMPRODUCT(EligibleProperties[[#This Row],[Deciduous Forest %]:[Woody Wetlands %]],EligibleProperties[[#This Row],[Normalized Deciduous Forest  Similarity]:[Normalized Woody Wetlands Similarity]])</f>
        <v>0.68225265250208433</v>
      </c>
      <c r="AR20">
        <f>SUMPRODUCT(EligibleProperties[[#This Row],[Normalized Pre-Merchantable Timber Similarity]:[Normalized Sawtimber Similarity]],EligibleProperties[[#This Row],[Pre-Merchantable Timber %]:[Sawtimber %]])</f>
        <v>1.2325890125419861</v>
      </c>
      <c r="AS20">
        <f t="shared" si="11"/>
        <v>0.75995612998994788</v>
      </c>
    </row>
    <row r="21" spans="1:45" x14ac:dyDescent="0.2">
      <c r="A21">
        <v>147</v>
      </c>
      <c r="B21" t="s">
        <v>94</v>
      </c>
      <c r="C21" t="s">
        <v>95</v>
      </c>
      <c r="D21">
        <v>10190.416651899901</v>
      </c>
      <c r="E21">
        <v>2.89113296313</v>
      </c>
      <c r="F21">
        <v>4898.3601965300004</v>
      </c>
      <c r="G21">
        <v>0.86935704437600003</v>
      </c>
      <c r="H21">
        <v>4395.5573332000004</v>
      </c>
      <c r="I21">
        <v>9297.6780197400003</v>
      </c>
      <c r="J21" s="103">
        <f>EligibleProperties[[#This Row],[Deciduous Forest Acreage]]/EligibleProperties[[#This Row],[Forestland Acreage]]</f>
        <v>3.1095214923465884E-4</v>
      </c>
      <c r="K21" s="103">
        <f>EligibleProperties[[#This Row],[Evergreen Forest Acreage]]/EligibleProperties[[#This Row],[Forestland Acreage]]</f>
        <v>0.52683693564460277</v>
      </c>
      <c r="L21" s="103">
        <f>EligibleProperties[[#This Row],[Mixed Forest Acreage]]/EligibleProperties[[#This Row],[Forestland Acreage]]</f>
        <v>9.350259737218892E-5</v>
      </c>
      <c r="M21" s="103">
        <f>EligibleProperties[[#This Row],[Woody Wetlands Acreage]]/EligibleProperties[[#This Row],[Forestland Acreage]]</f>
        <v>0.47275860960852217</v>
      </c>
      <c r="N21">
        <v>0</v>
      </c>
      <c r="O21">
        <v>1386.3241073700001</v>
      </c>
      <c r="P21">
        <v>0</v>
      </c>
      <c r="Q21">
        <v>651.08555790800006</v>
      </c>
      <c r="R21">
        <f>SUM(EligibleProperties[[#This Row],[Deciduous Forest Harvested Acreage]:[Woody Wetlands Harvested Acreage]])</f>
        <v>2037.4096652780001</v>
      </c>
      <c r="S21" s="103">
        <f>EligibleProperties[[#This Row],[Harvested Forestland Acreage]]/EligibleProperties[[#This Row],[Forestland Acreage]]</f>
        <v>0.21913101969678384</v>
      </c>
      <c r="T21" s="96">
        <v>21.667982264500001</v>
      </c>
      <c r="U21">
        <v>21.6789878049</v>
      </c>
      <c r="V21">
        <v>111.117660655999</v>
      </c>
      <c r="W21">
        <v>883.85393199999999</v>
      </c>
      <c r="X21">
        <v>4385.0143470000003</v>
      </c>
      <c r="Y21">
        <v>3732.674677</v>
      </c>
      <c r="Z21" s="103">
        <f>W21/EligibleProperties[[#This Row],[Forestland Acreage]]</f>
        <v>9.5061791785376965E-2</v>
      </c>
      <c r="AA21" s="103">
        <f>X21/EligibleProperties[[#This Row],[Forestland Acreage]]</f>
        <v>0.47162467206222125</v>
      </c>
      <c r="AB21" s="103">
        <f>Y21/EligibleProperties[[#This Row],[Forestland Acreage]]</f>
        <v>0.40146310391423734</v>
      </c>
      <c r="AC21">
        <v>1566550.8103519999</v>
      </c>
      <c r="AD21">
        <v>3571760.2560919998</v>
      </c>
      <c r="AE21" s="96">
        <v>0.42505416252805517</v>
      </c>
      <c r="AF21">
        <f t="shared" si="0"/>
        <v>7.0522509164625657E-2</v>
      </c>
      <c r="AG21">
        <f t="shared" si="1"/>
        <v>1.86171888059775</v>
      </c>
      <c r="AH21">
        <f t="shared" si="2"/>
        <v>3.11659986841617E-3</v>
      </c>
      <c r="AI21">
        <f t="shared" si="3"/>
        <v>0.59859442137354346</v>
      </c>
      <c r="AJ21">
        <f t="shared" si="4"/>
        <v>1.5271677164074431</v>
      </c>
      <c r="AK21">
        <f t="shared" si="5"/>
        <v>0.60519749096379993</v>
      </c>
      <c r="AL21">
        <f t="shared" si="6"/>
        <v>0.60587324684711674</v>
      </c>
      <c r="AM21">
        <f t="shared" si="7"/>
        <v>0.54316683114138076</v>
      </c>
      <c r="AN21">
        <f t="shared" si="8"/>
        <v>1.1842917545823453</v>
      </c>
      <c r="AO21">
        <f t="shared" si="9"/>
        <v>0.11931087568505483</v>
      </c>
      <c r="AP21">
        <f t="shared" si="10"/>
        <v>2.3796862645900916</v>
      </c>
      <c r="AQ21">
        <f>SUMPRODUCT(EligibleProperties[[#This Row],[Deciduous Forest %]:[Woody Wetlands %]],EligibleProperties[[#This Row],[Normalized Deciduous Forest  Similarity]:[Normalized Woody Wetlands Similarity]])</f>
        <v>1.2638351569897699</v>
      </c>
      <c r="AR21">
        <f>SUMPRODUCT(EligibleProperties[[#This Row],[Normalized Pre-Merchantable Timber Similarity]:[Normalized Sawtimber Similarity]],EligibleProperties[[#This Row],[Pre-Merchantable Timber %]:[Sawtimber %]])</f>
        <v>1.1242070829300814</v>
      </c>
      <c r="AS21">
        <f t="shared" si="11"/>
        <v>0.76122232856670069</v>
      </c>
    </row>
    <row r="22" spans="1:45" x14ac:dyDescent="0.2">
      <c r="A22">
        <v>117</v>
      </c>
      <c r="B22" t="s">
        <v>94</v>
      </c>
      <c r="C22" t="s">
        <v>95</v>
      </c>
      <c r="D22">
        <v>9481.3327656900001</v>
      </c>
      <c r="E22">
        <v>2.66873811978</v>
      </c>
      <c r="F22">
        <v>5050.8266042100004</v>
      </c>
      <c r="G22">
        <v>0</v>
      </c>
      <c r="H22">
        <v>3582.1218986200001</v>
      </c>
      <c r="I22">
        <v>8635.6172409499904</v>
      </c>
      <c r="J22" s="103">
        <f>EligibleProperties[[#This Row],[Deciduous Forest Acreage]]/EligibleProperties[[#This Row],[Forestland Acreage]]</f>
        <v>3.0903849085909884E-4</v>
      </c>
      <c r="K22" s="103">
        <f>EligibleProperties[[#This Row],[Evergreen Forest Acreage]]/EligibleProperties[[#This Row],[Forestland Acreage]]</f>
        <v>0.5848831025371346</v>
      </c>
      <c r="L22" s="103">
        <f>EligibleProperties[[#This Row],[Mixed Forest Acreage]]/EligibleProperties[[#This Row],[Forestland Acreage]]</f>
        <v>0</v>
      </c>
      <c r="M22" s="103">
        <f>EligibleProperties[[#This Row],[Woody Wetlands Acreage]]/EligibleProperties[[#This Row],[Forestland Acreage]]</f>
        <v>0.41480785897198202</v>
      </c>
      <c r="N22">
        <v>0</v>
      </c>
      <c r="O22">
        <v>1251.3506405999899</v>
      </c>
      <c r="P22">
        <v>0</v>
      </c>
      <c r="Q22">
        <v>444.93389882899902</v>
      </c>
      <c r="R22">
        <f>SUM(EligibleProperties[[#This Row],[Deciduous Forest Harvested Acreage]:[Woody Wetlands Harvested Acreage]])</f>
        <v>1696.2845394289889</v>
      </c>
      <c r="S22" s="103">
        <f>EligibleProperties[[#This Row],[Harvested Forestland Acreage]]/EligibleProperties[[#This Row],[Forestland Acreage]]</f>
        <v>0.19642887035164416</v>
      </c>
      <c r="T22" s="96">
        <v>3.2624281470600001</v>
      </c>
      <c r="U22">
        <v>3.2105671663600002</v>
      </c>
      <c r="V22">
        <v>125.281195079</v>
      </c>
      <c r="W22">
        <v>470.07394699999998</v>
      </c>
      <c r="X22">
        <v>2302.7939729999998</v>
      </c>
      <c r="Y22">
        <v>5818.6982090000001</v>
      </c>
      <c r="Z22" s="103">
        <f>W22/EligibleProperties[[#This Row],[Forestland Acreage]]</f>
        <v>5.4434319387259907E-2</v>
      </c>
      <c r="AA22" s="103">
        <f>X22/EligibleProperties[[#This Row],[Forestland Acreage]]</f>
        <v>0.26666234835886188</v>
      </c>
      <c r="AB22" s="103">
        <f>Y22/EligibleProperties[[#This Row],[Forestland Acreage]]</f>
        <v>0.67380223632513547</v>
      </c>
      <c r="AC22">
        <v>1575411.817244</v>
      </c>
      <c r="AD22">
        <v>3498902.9671470001</v>
      </c>
      <c r="AE22" s="96">
        <v>0.55695592242883374</v>
      </c>
      <c r="AF22">
        <f t="shared" si="0"/>
        <v>7.1834117604187508E-2</v>
      </c>
      <c r="AG22">
        <f t="shared" si="1"/>
        <v>1.8249314089597823</v>
      </c>
      <c r="AH22">
        <f t="shared" si="2"/>
        <v>2.0144863521108225E-3</v>
      </c>
      <c r="AI22">
        <f t="shared" si="3"/>
        <v>0.85216336859176933</v>
      </c>
      <c r="AJ22">
        <f t="shared" si="4"/>
        <v>1.8670923728302875</v>
      </c>
      <c r="AK22">
        <f t="shared" si="5"/>
        <v>5.4042096472705969E-2</v>
      </c>
      <c r="AL22">
        <f t="shared" si="6"/>
        <v>5.57448776219307E-2</v>
      </c>
      <c r="AM22">
        <f t="shared" si="7"/>
        <v>1.0974079426500287</v>
      </c>
      <c r="AN22">
        <f t="shared" si="8"/>
        <v>1.6382242622913687</v>
      </c>
      <c r="AO22">
        <f t="shared" si="9"/>
        <v>0.55448934515775805</v>
      </c>
      <c r="AP22">
        <f t="shared" si="10"/>
        <v>1.8136169657608114</v>
      </c>
      <c r="AQ22">
        <f>SUMPRODUCT(EligibleProperties[[#This Row],[Deciduous Forest %]:[Woody Wetlands %]],EligibleProperties[[#This Row],[Normalized Deciduous Forest  Similarity]:[Normalized Woody Wetlands Similarity]])</f>
        <v>1.4208778063170624</v>
      </c>
      <c r="AR22">
        <f>SUMPRODUCT(EligibleProperties[[#This Row],[Normalized Pre-Merchantable Timber Similarity]:[Normalized Sawtimber Similarity]],EligibleProperties[[#This Row],[Pre-Merchantable Timber %]:[Sawtimber %]])</f>
        <v>1.4590562210081033</v>
      </c>
      <c r="AS22">
        <f t="shared" si="11"/>
        <v>0.77401414441644401</v>
      </c>
    </row>
    <row r="23" spans="1:45" x14ac:dyDescent="0.2">
      <c r="A23">
        <v>124</v>
      </c>
      <c r="B23" t="s">
        <v>94</v>
      </c>
      <c r="C23" t="s">
        <v>95</v>
      </c>
      <c r="D23">
        <v>8108.8049670800001</v>
      </c>
      <c r="E23">
        <v>1.78654703576</v>
      </c>
      <c r="F23">
        <v>1977.55655475</v>
      </c>
      <c r="G23">
        <v>0</v>
      </c>
      <c r="H23">
        <v>4361.4938521800004</v>
      </c>
      <c r="I23">
        <v>6340.8369539699897</v>
      </c>
      <c r="J23" s="103">
        <f>EligibleProperties[[#This Row],[Deciduous Forest Acreage]]/EligibleProperties[[#This Row],[Forestland Acreage]]</f>
        <v>2.8175255864944536E-4</v>
      </c>
      <c r="K23" s="103">
        <f>EligibleProperties[[#This Row],[Evergreen Forest Acreage]]/EligibleProperties[[#This Row],[Forestland Acreage]]</f>
        <v>0.31187626635185034</v>
      </c>
      <c r="L23" s="103">
        <f>EligibleProperties[[#This Row],[Mixed Forest Acreage]]/EligibleProperties[[#This Row],[Forestland Acreage]]</f>
        <v>0</v>
      </c>
      <c r="M23" s="103">
        <f>EligibleProperties[[#This Row],[Woody Wetlands Acreage]]/EligibleProperties[[#This Row],[Forestland Acreage]]</f>
        <v>0.68784198108883321</v>
      </c>
      <c r="N23">
        <v>0</v>
      </c>
      <c r="O23">
        <v>85.579723005999895</v>
      </c>
      <c r="P23">
        <v>0</v>
      </c>
      <c r="Q23">
        <v>387.427952215</v>
      </c>
      <c r="R23">
        <f>SUM(EligibleProperties[[#This Row],[Deciduous Forest Harvested Acreage]:[Woody Wetlands Harvested Acreage]])</f>
        <v>473.00767522099989</v>
      </c>
      <c r="S23" s="103">
        <f>EligibleProperties[[#This Row],[Harvested Forestland Acreage]]/EligibleProperties[[#This Row],[Forestland Acreage]]</f>
        <v>7.4597041156349311E-2</v>
      </c>
      <c r="T23" s="96">
        <v>6.6611258477500002</v>
      </c>
      <c r="U23">
        <v>6.6802243456000001</v>
      </c>
      <c r="V23">
        <v>130.305574672999</v>
      </c>
      <c r="W23">
        <v>514.60346000000004</v>
      </c>
      <c r="X23">
        <v>3020.8279189999998</v>
      </c>
      <c r="Y23">
        <v>2142.3949309999998</v>
      </c>
      <c r="Z23" s="103">
        <f>W23/EligibleProperties[[#This Row],[Forestland Acreage]]</f>
        <v>8.1157024496239016E-2</v>
      </c>
      <c r="AA23" s="103">
        <f>X23/EligibleProperties[[#This Row],[Forestland Acreage]]</f>
        <v>0.47640838913365585</v>
      </c>
      <c r="AB23" s="103">
        <f>Y23/EligibleProperties[[#This Row],[Forestland Acreage]]</f>
        <v>0.33787257842336554</v>
      </c>
      <c r="AC23">
        <v>1558669.6577260001</v>
      </c>
      <c r="AD23">
        <v>3484842.993423</v>
      </c>
      <c r="AE23" s="96">
        <v>0.7885446380139618</v>
      </c>
      <c r="AF23">
        <f t="shared" si="0"/>
        <v>7.7036977768017267E-2</v>
      </c>
      <c r="AG23">
        <f t="shared" si="1"/>
        <v>2.5664576015202698</v>
      </c>
      <c r="AH23">
        <f t="shared" si="2"/>
        <v>2.0144863521108225E-3</v>
      </c>
      <c r="AI23">
        <f t="shared" si="3"/>
        <v>0.60921289292474801</v>
      </c>
      <c r="AJ23">
        <f t="shared" si="4"/>
        <v>1.4800220947698302</v>
      </c>
      <c r="AK23">
        <f t="shared" si="5"/>
        <v>6.7690509659551701E-2</v>
      </c>
      <c r="AL23">
        <f t="shared" si="6"/>
        <v>6.855314008126645E-2</v>
      </c>
      <c r="AM23">
        <f t="shared" si="7"/>
        <v>1.294019723837718</v>
      </c>
      <c r="AN23">
        <f t="shared" si="8"/>
        <v>1.5893736792861237</v>
      </c>
      <c r="AO23">
        <f t="shared" si="9"/>
        <v>0.32213573003198637</v>
      </c>
      <c r="AP23">
        <f t="shared" si="10"/>
        <v>2.8112291148749784</v>
      </c>
      <c r="AQ23">
        <f>SUMPRODUCT(EligibleProperties[[#This Row],[Deciduous Forest %]:[Woody Wetlands %]],EligibleProperties[[#This Row],[Normalized Deciduous Forest  Similarity]:[Normalized Woody Wetlands Similarity]])</f>
        <v>1.2194811230522813</v>
      </c>
      <c r="AR23">
        <f>SUMPRODUCT(EligibleProperties[[#This Row],[Normalized Pre-Merchantable Timber Similarity]:[Normalized Sawtimber Similarity]],EligibleProperties[[#This Row],[Pre-Merchantable Timber %]:[Sawtimber %]])</f>
        <v>1.2322942324320789</v>
      </c>
      <c r="AS23">
        <f t="shared" si="11"/>
        <v>0.7784305611794764</v>
      </c>
    </row>
    <row r="24" spans="1:45" x14ac:dyDescent="0.2">
      <c r="A24">
        <v>233</v>
      </c>
      <c r="B24" t="s">
        <v>94</v>
      </c>
      <c r="C24" t="s">
        <v>95</v>
      </c>
      <c r="D24">
        <v>10577.885303900001</v>
      </c>
      <c r="E24">
        <v>5.33747623961</v>
      </c>
      <c r="F24">
        <v>5841.9660518700002</v>
      </c>
      <c r="G24">
        <v>0.112999336624</v>
      </c>
      <c r="H24">
        <v>3106.4737222600002</v>
      </c>
      <c r="I24">
        <v>8953.8902497100007</v>
      </c>
      <c r="J24" s="103">
        <f>EligibleProperties[[#This Row],[Deciduous Forest Acreage]]/EligibleProperties[[#This Row],[Forestland Acreage]]</f>
        <v>5.9610695359850658E-4</v>
      </c>
      <c r="K24" s="103">
        <f>EligibleProperties[[#This Row],[Evergreen Forest Acreage]]/EligibleProperties[[#This Row],[Forestland Acreage]]</f>
        <v>0.65245004003251106</v>
      </c>
      <c r="L24" s="103">
        <f>EligibleProperties[[#This Row],[Mixed Forest Acreage]]/EligibleProperties[[#This Row],[Forestland Acreage]]</f>
        <v>1.2620138674098651E-5</v>
      </c>
      <c r="M24" s="103">
        <f>EligibleProperties[[#This Row],[Woody Wetlands Acreage]]/EligibleProperties[[#This Row],[Forestland Acreage]]</f>
        <v>0.34694123287479572</v>
      </c>
      <c r="N24">
        <v>0.22239484331000001</v>
      </c>
      <c r="O24">
        <v>2287.50331262999</v>
      </c>
      <c r="P24">
        <v>0</v>
      </c>
      <c r="Q24">
        <v>621.167796135</v>
      </c>
      <c r="R24">
        <f>SUM(EligibleProperties[[#This Row],[Deciduous Forest Harvested Acreage]:[Woody Wetlands Harvested Acreage]])</f>
        <v>2908.8935036083003</v>
      </c>
      <c r="S24" s="103">
        <f>EligibleProperties[[#This Row],[Harvested Forestland Acreage]]/EligibleProperties[[#This Row],[Forestland Acreage]]</f>
        <v>0.32487482228213749</v>
      </c>
      <c r="T24" s="96">
        <v>21.702418363500001</v>
      </c>
      <c r="U24">
        <v>21.706744485000002</v>
      </c>
      <c r="V24">
        <v>88.0199471281</v>
      </c>
      <c r="W24">
        <v>1251.284887</v>
      </c>
      <c r="X24">
        <v>3607.522845</v>
      </c>
      <c r="Y24">
        <v>3465.4852089999999</v>
      </c>
      <c r="Z24" s="103">
        <f>W24/EligibleProperties[[#This Row],[Forestland Acreage]]</f>
        <v>0.13974762389348325</v>
      </c>
      <c r="AA24" s="103">
        <f>X24/EligibleProperties[[#This Row],[Forestland Acreage]]</f>
        <v>0.40290005175312937</v>
      </c>
      <c r="AB24" s="103">
        <f>Y24/EligibleProperties[[#This Row],[Forestland Acreage]]</f>
        <v>0.38703682001376333</v>
      </c>
      <c r="AC24">
        <v>1557666.6605460001</v>
      </c>
      <c r="AD24">
        <v>3506699.9130770001</v>
      </c>
      <c r="AE24" s="96">
        <v>0.66823660897368142</v>
      </c>
      <c r="AF24">
        <f t="shared" si="0"/>
        <v>5.6094816331627273E-2</v>
      </c>
      <c r="AG24">
        <f t="shared" si="1"/>
        <v>1.6340433278714295</v>
      </c>
      <c r="AH24">
        <f t="shared" si="2"/>
        <v>1.3475459473243356E-3</v>
      </c>
      <c r="AI24">
        <f t="shared" si="3"/>
        <v>1.000435256191734</v>
      </c>
      <c r="AJ24">
        <f t="shared" si="4"/>
        <v>0.9927548991535855</v>
      </c>
      <c r="AK24">
        <f t="shared" si="5"/>
        <v>0.60643090341923755</v>
      </c>
      <c r="AL24">
        <f t="shared" si="6"/>
        <v>0.60686761030616243</v>
      </c>
      <c r="AM24">
        <f t="shared" si="7"/>
        <v>0.360682592080385</v>
      </c>
      <c r="AN24">
        <f t="shared" si="8"/>
        <v>0.78120590978714244</v>
      </c>
      <c r="AO24">
        <f t="shared" si="9"/>
        <v>0.13228302488976029</v>
      </c>
      <c r="AP24">
        <f t="shared" si="10"/>
        <v>2.4521915611436347</v>
      </c>
      <c r="AQ24">
        <f>SUMPRODUCT(EligibleProperties[[#This Row],[Deciduous Forest %]:[Woody Wetlands %]],EligibleProperties[[#This Row],[Normalized Deciduous Forest  Similarity]:[Normalized Woody Wetlands Similarity]])</f>
        <v>1.4132573313954369</v>
      </c>
      <c r="AR24">
        <f>SUMPRODUCT(EligibleProperties[[#This Row],[Normalized Pre-Merchantable Timber Similarity]:[Normalized Sawtimber Similarity]],EligibleProperties[[#This Row],[Pre-Merchantable Timber %]:[Sawtimber %]])</f>
        <v>1.1115569311280631</v>
      </c>
      <c r="AS24">
        <f t="shared" si="11"/>
        <v>0.79450532955049435</v>
      </c>
    </row>
    <row r="25" spans="1:45" x14ac:dyDescent="0.2">
      <c r="A25">
        <v>96</v>
      </c>
      <c r="B25" t="s">
        <v>94</v>
      </c>
      <c r="C25" t="s">
        <v>95</v>
      </c>
      <c r="D25">
        <v>28862.806449200001</v>
      </c>
      <c r="E25">
        <v>130.451963594999</v>
      </c>
      <c r="F25">
        <v>17165.5685903999</v>
      </c>
      <c r="G25">
        <v>0.298358211855</v>
      </c>
      <c r="H25">
        <v>8350.9173262099903</v>
      </c>
      <c r="I25">
        <v>25647.236238400001</v>
      </c>
      <c r="J25" s="103">
        <f>EligibleProperties[[#This Row],[Deciduous Forest Acreage]]/EligibleProperties[[#This Row],[Forestland Acreage]]</f>
        <v>5.0863945877989555E-3</v>
      </c>
      <c r="K25" s="103">
        <f>EligibleProperties[[#This Row],[Evergreen Forest Acreage]]/EligibleProperties[[#This Row],[Forestland Acreage]]</f>
        <v>0.66929506286135299</v>
      </c>
      <c r="L25" s="103">
        <f>EligibleProperties[[#This Row],[Mixed Forest Acreage]]/EligibleProperties[[#This Row],[Forestland Acreage]]</f>
        <v>1.1633152558102417E-5</v>
      </c>
      <c r="M25" s="103">
        <f>EligibleProperties[[#This Row],[Woody Wetlands Acreage]]/EligibleProperties[[#This Row],[Forestland Acreage]]</f>
        <v>0.32560690939894277</v>
      </c>
      <c r="N25">
        <v>3.36669305174</v>
      </c>
      <c r="O25">
        <v>2835.0167887600001</v>
      </c>
      <c r="P25">
        <v>0</v>
      </c>
      <c r="Q25">
        <v>746.77322759000003</v>
      </c>
      <c r="R25">
        <f>SUM(EligibleProperties[[#This Row],[Deciduous Forest Harvested Acreage]:[Woody Wetlands Harvested Acreage]])</f>
        <v>3585.15670940174</v>
      </c>
      <c r="S25" s="103">
        <f>EligibleProperties[[#This Row],[Harvested Forestland Acreage]]/EligibleProperties[[#This Row],[Forestland Acreage]]</f>
        <v>0.13978725333507513</v>
      </c>
      <c r="T25" s="96">
        <v>22.2798822693</v>
      </c>
      <c r="U25">
        <v>22.258744572000001</v>
      </c>
      <c r="V25">
        <v>92.309582309600003</v>
      </c>
      <c r="W25">
        <v>2819.9563109999999</v>
      </c>
      <c r="X25">
        <v>11025.482002999999</v>
      </c>
      <c r="Y25">
        <v>11395.586440999999</v>
      </c>
      <c r="Z25" s="103">
        <f>W25/EligibleProperties[[#This Row],[Forestland Acreage]]</f>
        <v>0.1099516643737954</v>
      </c>
      <c r="AA25" s="103">
        <f>X25/EligibleProperties[[#This Row],[Forestland Acreage]]</f>
        <v>0.42988967312166898</v>
      </c>
      <c r="AB25" s="103">
        <f>Y25/EligibleProperties[[#This Row],[Forestland Acreage]]</f>
        <v>0.44432025092583277</v>
      </c>
      <c r="AC25">
        <v>1564121.713608</v>
      </c>
      <c r="AD25">
        <v>3428632.2252059998</v>
      </c>
      <c r="AE25" s="96">
        <v>1.165118658522464</v>
      </c>
      <c r="AF25">
        <f t="shared" si="0"/>
        <v>0.68178747920580118</v>
      </c>
      <c r="AG25">
        <f t="shared" si="1"/>
        <v>1.0981434768448468</v>
      </c>
      <c r="AH25">
        <f t="shared" si="2"/>
        <v>2.5352781438009453E-4</v>
      </c>
      <c r="AI25">
        <f t="shared" si="3"/>
        <v>0.63439399621916592</v>
      </c>
      <c r="AJ25">
        <f t="shared" si="4"/>
        <v>1.9594173948531073</v>
      </c>
      <c r="AK25">
        <f t="shared" si="5"/>
        <v>0.62711417459868812</v>
      </c>
      <c r="AL25">
        <f t="shared" si="6"/>
        <v>0.62664262352551492</v>
      </c>
      <c r="AM25">
        <f t="shared" si="7"/>
        <v>0.19282250151568719</v>
      </c>
      <c r="AN25">
        <f t="shared" si="8"/>
        <v>0.93968678459440169</v>
      </c>
      <c r="AO25">
        <f t="shared" si="9"/>
        <v>2.2681461425867098</v>
      </c>
      <c r="AP25">
        <f t="shared" si="10"/>
        <v>0.30025665955621905</v>
      </c>
      <c r="AQ25">
        <f>SUMPRODUCT(EligibleProperties[[#This Row],[Deciduous Forest %]:[Woody Wetlands %]],EligibleProperties[[#This Row],[Normalized Deciduous Forest  Similarity]:[Normalized Woody Wetlands Similarity]])</f>
        <v>0.94501291890941297</v>
      </c>
      <c r="AR25">
        <f>SUMPRODUCT(EligibleProperties[[#This Row],[Normalized Pre-Merchantable Timber Similarity]:[Normalized Sawtimber Similarity]],EligibleProperties[[#This Row],[Pre-Merchantable Timber %]:[Sawtimber %]])</f>
        <v>1.2117828441011613</v>
      </c>
      <c r="AS25">
        <f t="shared" si="11"/>
        <v>0.79474895352882147</v>
      </c>
    </row>
    <row r="26" spans="1:45" x14ac:dyDescent="0.2">
      <c r="A26">
        <v>242</v>
      </c>
      <c r="B26" t="s">
        <v>94</v>
      </c>
      <c r="C26" t="s">
        <v>95</v>
      </c>
      <c r="D26">
        <v>11227.5776308</v>
      </c>
      <c r="E26">
        <v>8.6312230907800007</v>
      </c>
      <c r="F26">
        <v>3949.7017458800001</v>
      </c>
      <c r="G26">
        <v>0</v>
      </c>
      <c r="H26">
        <v>1759.23163176</v>
      </c>
      <c r="I26">
        <v>5717.5646007300002</v>
      </c>
      <c r="J26" s="103">
        <f>EligibleProperties[[#This Row],[Deciduous Forest Acreage]]/EligibleProperties[[#This Row],[Forestland Acreage]]</f>
        <v>1.5095978259131509E-3</v>
      </c>
      <c r="K26" s="103">
        <f>EligibleProperties[[#This Row],[Evergreen Forest Acreage]]/EligibleProperties[[#This Row],[Forestland Acreage]]</f>
        <v>0.69080142013187129</v>
      </c>
      <c r="L26" s="103">
        <f>EligibleProperties[[#This Row],[Mixed Forest Acreage]]/EligibleProperties[[#This Row],[Forestland Acreage]]</f>
        <v>0</v>
      </c>
      <c r="M26" s="103">
        <f>EligibleProperties[[#This Row],[Woody Wetlands Acreage]]/EligibleProperties[[#This Row],[Forestland Acreage]]</f>
        <v>0.3076889820423519</v>
      </c>
      <c r="N26">
        <v>0.25357932481500001</v>
      </c>
      <c r="O26">
        <v>1287.40704806999</v>
      </c>
      <c r="P26">
        <v>0</v>
      </c>
      <c r="Q26">
        <v>230.304568453</v>
      </c>
      <c r="R26">
        <f>SUM(EligibleProperties[[#This Row],[Deciduous Forest Harvested Acreage]:[Woody Wetlands Harvested Acreage]])</f>
        <v>1517.965195847805</v>
      </c>
      <c r="S26" s="103">
        <f>EligibleProperties[[#This Row],[Harvested Forestland Acreage]]/EligibleProperties[[#This Row],[Forestland Acreage]]</f>
        <v>0.26549156884978548</v>
      </c>
      <c r="T26" s="96">
        <v>4.6407376303500003</v>
      </c>
      <c r="U26">
        <v>4.6330055035899997</v>
      </c>
      <c r="V26">
        <v>72.191796429899895</v>
      </c>
      <c r="W26">
        <v>888.39554899999996</v>
      </c>
      <c r="X26">
        <v>2579.2873789999999</v>
      </c>
      <c r="Y26">
        <v>2084.1435970000002</v>
      </c>
      <c r="Z26" s="103">
        <f>W26/EligibleProperties[[#This Row],[Forestland Acreage]]</f>
        <v>0.15538006319798686</v>
      </c>
      <c r="AA26" s="103">
        <f>X26/EligibleProperties[[#This Row],[Forestland Acreage]]</f>
        <v>0.45111643839943405</v>
      </c>
      <c r="AB26" s="103">
        <f>Y26/EligibleProperties[[#This Row],[Forestland Acreage]]</f>
        <v>0.36451596834321792</v>
      </c>
      <c r="AC26">
        <v>1591979.216703</v>
      </c>
      <c r="AD26">
        <v>3488336.32216</v>
      </c>
      <c r="AE26" s="96">
        <v>0.57412627160362417</v>
      </c>
      <c r="AF26">
        <f t="shared" si="0"/>
        <v>3.6669428122531045E-2</v>
      </c>
      <c r="AG26">
        <f t="shared" si="1"/>
        <v>2.0906135360070359</v>
      </c>
      <c r="AH26">
        <f t="shared" si="2"/>
        <v>2.0144863521108225E-3</v>
      </c>
      <c r="AI26">
        <f t="shared" si="3"/>
        <v>1.420405599274408</v>
      </c>
      <c r="AJ26">
        <f t="shared" si="4"/>
        <v>2.0851847945711874</v>
      </c>
      <c r="AK26">
        <f t="shared" si="5"/>
        <v>4.6745974381099398E-3</v>
      </c>
      <c r="AL26">
        <f t="shared" si="6"/>
        <v>4.7870289097853291E-3</v>
      </c>
      <c r="AM26">
        <f t="shared" si="7"/>
        <v>0.9800627251812335</v>
      </c>
      <c r="AN26">
        <f t="shared" si="8"/>
        <v>1.1793094266095123</v>
      </c>
      <c r="AO26">
        <f t="shared" si="9"/>
        <v>0.4650169145012028</v>
      </c>
      <c r="AP26">
        <f t="shared" si="10"/>
        <v>2.8270363631094391</v>
      </c>
      <c r="AQ26">
        <f>SUMPRODUCT(EligibleProperties[[#This Row],[Deciduous Forest %]:[Woody Wetlands %]],EligibleProperties[[#This Row],[Normalized Deciduous Forest  Similarity]:[Normalized Woody Wetlands Similarity]])</f>
        <v>1.8812973086375442</v>
      </c>
      <c r="AR26">
        <f>SUMPRODUCT(EligibleProperties[[#This Row],[Normalized Pre-Merchantable Timber Similarity]:[Normalized Sawtimber Similarity]],EligibleProperties[[#This Row],[Pre-Merchantable Timber %]:[Sawtimber %]])</f>
        <v>1.4235178449421704</v>
      </c>
      <c r="AS26">
        <f t="shared" si="11"/>
        <v>0.81141096278541125</v>
      </c>
    </row>
    <row r="27" spans="1:45" x14ac:dyDescent="0.2">
      <c r="A27">
        <v>154</v>
      </c>
      <c r="B27" t="s">
        <v>94</v>
      </c>
      <c r="C27" t="s">
        <v>95</v>
      </c>
      <c r="D27">
        <v>5536.7832449999896</v>
      </c>
      <c r="E27">
        <v>6.2140331560000002</v>
      </c>
      <c r="F27">
        <v>3722.62065746999</v>
      </c>
      <c r="G27">
        <v>0.22239484331199999</v>
      </c>
      <c r="H27">
        <v>1139.4706944100001</v>
      </c>
      <c r="I27">
        <v>4868.5277798799898</v>
      </c>
      <c r="J27" s="103">
        <f>EligibleProperties[[#This Row],[Deciduous Forest Acreage]]/EligibleProperties[[#This Row],[Forestland Acreage]]</f>
        <v>1.2763680186196201E-3</v>
      </c>
      <c r="K27" s="103">
        <f>EligibleProperties[[#This Row],[Evergreen Forest Acreage]]/EligibleProperties[[#This Row],[Forestland Acreage]]</f>
        <v>0.76462964283665924</v>
      </c>
      <c r="L27" s="103">
        <f>EligibleProperties[[#This Row],[Mixed Forest Acreage]]/EligibleProperties[[#This Row],[Forestland Acreage]]</f>
        <v>4.5680101535228802E-5</v>
      </c>
      <c r="M27" s="103">
        <f>EligibleProperties[[#This Row],[Woody Wetlands Acreage]]/EligibleProperties[[#This Row],[Forestland Acreage]]</f>
        <v>0.23404830904304469</v>
      </c>
      <c r="N27">
        <v>1.07802433146</v>
      </c>
      <c r="O27">
        <v>2316.9314026900001</v>
      </c>
      <c r="P27">
        <v>0.22239484331500001</v>
      </c>
      <c r="Q27">
        <v>301.59484616700001</v>
      </c>
      <c r="R27">
        <f>SUM(EligibleProperties[[#This Row],[Deciduous Forest Harvested Acreage]:[Woody Wetlands Harvested Acreage]])</f>
        <v>2619.8266680317752</v>
      </c>
      <c r="S27" s="103">
        <f>EligibleProperties[[#This Row],[Harvested Forestland Acreage]]/EligibleProperties[[#This Row],[Forestland Acreage]]</f>
        <v>0.53811476209679843</v>
      </c>
      <c r="T27" s="96">
        <v>5.0065930353099999</v>
      </c>
      <c r="U27">
        <v>5.0075762428199999</v>
      </c>
      <c r="V27">
        <v>78.325653522400003</v>
      </c>
      <c r="W27">
        <v>673.552639</v>
      </c>
      <c r="X27">
        <v>692.40479700000003</v>
      </c>
      <c r="Y27">
        <v>3539.2020299999999</v>
      </c>
      <c r="Z27" s="103">
        <f>W27/EligibleProperties[[#This Row],[Forestland Acreage]]</f>
        <v>0.13834831995486799</v>
      </c>
      <c r="AA27" s="103">
        <f>X27/EligibleProperties[[#This Row],[Forestland Acreage]]</f>
        <v>0.14222057022278467</v>
      </c>
      <c r="AB27" s="103">
        <f>Y27/EligibleProperties[[#This Row],[Forestland Acreage]]</f>
        <v>0.7269552912127456</v>
      </c>
      <c r="AC27">
        <v>1590173.2442099999</v>
      </c>
      <c r="AD27">
        <v>3543712.5904390002</v>
      </c>
      <c r="AE27" s="96">
        <v>0.12565069832150721</v>
      </c>
      <c r="AF27">
        <f t="shared" si="0"/>
        <v>5.0925184554310943E-2</v>
      </c>
      <c r="AG27">
        <f t="shared" si="1"/>
        <v>2.1454042222081244</v>
      </c>
      <c r="AH27">
        <f t="shared" si="2"/>
        <v>7.0187593109150015E-4</v>
      </c>
      <c r="AI27">
        <f t="shared" si="3"/>
        <v>1.613601176612347</v>
      </c>
      <c r="AJ27">
        <f t="shared" si="4"/>
        <v>2.0655644281480106</v>
      </c>
      <c r="AK27">
        <f t="shared" si="5"/>
        <v>8.4294017508474983E-3</v>
      </c>
      <c r="AL27">
        <f t="shared" si="6"/>
        <v>8.6317032504070745E-3</v>
      </c>
      <c r="AM27">
        <f t="shared" si="7"/>
        <v>0.74003536539584025</v>
      </c>
      <c r="AN27">
        <f t="shared" si="8"/>
        <v>1.4150003358732941</v>
      </c>
      <c r="AO27">
        <f t="shared" si="9"/>
        <v>1.0756064161367567</v>
      </c>
      <c r="AP27">
        <f t="shared" si="10"/>
        <v>2.4321875542207665</v>
      </c>
      <c r="AQ27">
        <f>SUMPRODUCT(EligibleProperties[[#This Row],[Deciduous Forest %]:[Woody Wetlands %]],EligibleProperties[[#This Row],[Normalized Deciduous Forest  Similarity]:[Normalized Woody Wetlands Similarity]])</f>
        <v>2.0181653223619174</v>
      </c>
      <c r="AR27">
        <f>SUMPRODUCT(EligibleProperties[[#This Row],[Normalized Pre-Merchantable Timber Similarity]:[Normalized Sawtimber Similarity]],EligibleProperties[[#This Row],[Pre-Merchantable Timber %]:[Sawtimber %]])</f>
        <v>2.116827888804472</v>
      </c>
      <c r="AS27">
        <f t="shared" si="11"/>
        <v>0.83629006331416511</v>
      </c>
    </row>
    <row r="28" spans="1:45" x14ac:dyDescent="0.2">
      <c r="A28">
        <v>234</v>
      </c>
      <c r="B28" t="s">
        <v>94</v>
      </c>
      <c r="C28" t="s">
        <v>95</v>
      </c>
      <c r="D28">
        <v>5791.9914343500004</v>
      </c>
      <c r="E28">
        <v>3.7848359846799999</v>
      </c>
      <c r="F28">
        <v>2419.2278599900001</v>
      </c>
      <c r="G28">
        <v>0</v>
      </c>
      <c r="H28">
        <v>2577.96922997</v>
      </c>
      <c r="I28">
        <v>5000.9819259400001</v>
      </c>
      <c r="J28" s="103">
        <f>EligibleProperties[[#This Row],[Deciduous Forest Acreage]]/EligibleProperties[[#This Row],[Forestland Acreage]]</f>
        <v>7.5681856897904913E-4</v>
      </c>
      <c r="K28" s="103">
        <f>EligibleProperties[[#This Row],[Evergreen Forest Acreage]]/EligibleProperties[[#This Row],[Forestland Acreage]]</f>
        <v>0.4837505705512572</v>
      </c>
      <c r="L28" s="103">
        <f>EligibleProperties[[#This Row],[Mixed Forest Acreage]]/EligibleProperties[[#This Row],[Forestland Acreage]]</f>
        <v>0</v>
      </c>
      <c r="M28" s="103">
        <f>EligibleProperties[[#This Row],[Woody Wetlands Acreage]]/EligibleProperties[[#This Row],[Forestland Acreage]]</f>
        <v>0.51549261088069953</v>
      </c>
      <c r="N28">
        <v>0.25459006060200001</v>
      </c>
      <c r="O28">
        <v>1154.48658840999</v>
      </c>
      <c r="P28">
        <v>0</v>
      </c>
      <c r="Q28">
        <v>730.06830726800001</v>
      </c>
      <c r="R28">
        <f>SUM(EligibleProperties[[#This Row],[Deciduous Forest Harvested Acreage]:[Woody Wetlands Harvested Acreage]])</f>
        <v>1884.8094857385918</v>
      </c>
      <c r="S28" s="103">
        <f>EligibleProperties[[#This Row],[Harvested Forestland Acreage]]/EligibleProperties[[#This Row],[Forestland Acreage]]</f>
        <v>0.37688788195016665</v>
      </c>
      <c r="T28" s="96">
        <v>17.046039461100001</v>
      </c>
      <c r="U28">
        <v>17.044772023899899</v>
      </c>
      <c r="V28">
        <v>86.098148945299897</v>
      </c>
      <c r="W28">
        <v>1097.97704</v>
      </c>
      <c r="X28">
        <v>1487.1862699999999</v>
      </c>
      <c r="Y28">
        <v>2250.002841</v>
      </c>
      <c r="Z28" s="103">
        <f>W28/EligibleProperties[[#This Row],[Forestland Acreage]]</f>
        <v>0.21955229118202038</v>
      </c>
      <c r="AA28" s="103">
        <f>X28/EligibleProperties[[#This Row],[Forestland Acreage]]</f>
        <v>0.29737885319800744</v>
      </c>
      <c r="AB28" s="103">
        <f>Y28/EligibleProperties[[#This Row],[Forestland Acreage]]</f>
        <v>0.44991221210564214</v>
      </c>
      <c r="AC28">
        <v>1564779.0403489999</v>
      </c>
      <c r="AD28">
        <v>3542029.0623860001</v>
      </c>
      <c r="AE28" s="96">
        <v>0.4407909259926735</v>
      </c>
      <c r="AF28">
        <f t="shared" si="0"/>
        <v>6.5251755545207624E-2</v>
      </c>
      <c r="AG28">
        <f t="shared" si="1"/>
        <v>2.4598900574818332</v>
      </c>
      <c r="AH28">
        <f t="shared" si="2"/>
        <v>2.0144863521108225E-3</v>
      </c>
      <c r="AI28">
        <f t="shared" si="3"/>
        <v>1.1651838299728512</v>
      </c>
      <c r="AJ28">
        <f t="shared" si="4"/>
        <v>2.0015505799179634</v>
      </c>
      <c r="AK28">
        <f t="shared" si="5"/>
        <v>0.43965139289868282</v>
      </c>
      <c r="AL28">
        <f t="shared" si="6"/>
        <v>0.43985573980529458</v>
      </c>
      <c r="AM28">
        <f t="shared" si="7"/>
        <v>0.43588554136687707</v>
      </c>
      <c r="AN28">
        <f t="shared" si="8"/>
        <v>0.94939049570949274</v>
      </c>
      <c r="AO28">
        <f t="shared" si="9"/>
        <v>0.81841753319425603</v>
      </c>
      <c r="AP28">
        <f t="shared" si="10"/>
        <v>2.782028325321189</v>
      </c>
      <c r="AQ28">
        <f>SUMPRODUCT(EligibleProperties[[#This Row],[Deciduous Forest %]:[Woody Wetlands %]],EligibleProperties[[#This Row],[Normalized Deciduous Forest  Similarity]:[Normalized Woody Wetlands Similarity]])</f>
        <v>1.790666257209135</v>
      </c>
      <c r="AR28">
        <f>SUMPRODUCT(EligibleProperties[[#This Row],[Normalized Pre-Merchantable Timber Similarity]:[Normalized Sawtimber Similarity]],EligibleProperties[[#This Row],[Pre-Merchantable Timber %]:[Sawtimber %]])</f>
        <v>1.7034894440037145</v>
      </c>
      <c r="AS28">
        <f t="shared" si="11"/>
        <v>0.87505655021272943</v>
      </c>
    </row>
    <row r="29" spans="1:45" x14ac:dyDescent="0.2">
      <c r="A29">
        <v>8</v>
      </c>
      <c r="B29" t="s">
        <v>94</v>
      </c>
      <c r="C29" t="s">
        <v>95</v>
      </c>
      <c r="D29">
        <v>6433.3252094999898</v>
      </c>
      <c r="E29">
        <v>24.3499906172</v>
      </c>
      <c r="F29">
        <v>3415.3269453100002</v>
      </c>
      <c r="G29">
        <v>6.6125928714000004</v>
      </c>
      <c r="H29">
        <v>1986.84026943</v>
      </c>
      <c r="I29">
        <v>5433.1297982300002</v>
      </c>
      <c r="J29" s="103">
        <f>EligibleProperties[[#This Row],[Deciduous Forest Acreage]]/EligibleProperties[[#This Row],[Forestland Acreage]]</f>
        <v>4.4817612539153244E-3</v>
      </c>
      <c r="K29" s="103">
        <f>EligibleProperties[[#This Row],[Evergreen Forest Acreage]]/EligibleProperties[[#This Row],[Forestland Acreage]]</f>
        <v>0.62861132940770936</v>
      </c>
      <c r="L29" s="103">
        <f>EligibleProperties[[#This Row],[Mixed Forest Acreage]]/EligibleProperties[[#This Row],[Forestland Acreage]]</f>
        <v>1.2170872254062925E-3</v>
      </c>
      <c r="M29" s="103">
        <f>EligibleProperties[[#This Row],[Woody Wetlands Acreage]]/EligibleProperties[[#This Row],[Forestland Acreage]]</f>
        <v>0.36568982211271134</v>
      </c>
      <c r="N29">
        <v>0.72810747773999995</v>
      </c>
      <c r="O29">
        <v>503.95809037899897</v>
      </c>
      <c r="P29">
        <v>4.4291304938499997E-2</v>
      </c>
      <c r="Q29">
        <v>48.2160143117</v>
      </c>
      <c r="R29">
        <f>SUM(EligibleProperties[[#This Row],[Deciduous Forest Harvested Acreage]:[Woody Wetlands Harvested Acreage]])</f>
        <v>552.94650347337745</v>
      </c>
      <c r="S29" s="103">
        <f>EligibleProperties[[#This Row],[Harvested Forestland Acreage]]/EligibleProperties[[#This Row],[Forestland Acreage]]</f>
        <v>0.10177310758405143</v>
      </c>
      <c r="T29" s="96">
        <v>7.0834523950900001</v>
      </c>
      <c r="U29">
        <v>7.0941213098600002</v>
      </c>
      <c r="V29">
        <v>99.730519480500007</v>
      </c>
      <c r="W29">
        <v>168.117222</v>
      </c>
      <c r="X29">
        <v>2916.2242299999998</v>
      </c>
      <c r="Y29">
        <v>2225.6348050000001</v>
      </c>
      <c r="Z29" s="103">
        <f>W29/EligibleProperties[[#This Row],[Forestland Acreage]]</f>
        <v>3.0942979137875384E-2</v>
      </c>
      <c r="AA29" s="103">
        <f>X29/EligibleProperties[[#This Row],[Forestland Acreage]]</f>
        <v>0.53674849272882175</v>
      </c>
      <c r="AB29" s="103">
        <f>Y29/EligibleProperties[[#This Row],[Forestland Acreage]]</f>
        <v>0.40964138307998188</v>
      </c>
      <c r="AC29">
        <v>1596724.33192</v>
      </c>
      <c r="AD29">
        <v>3342777.2740600002</v>
      </c>
      <c r="AE29" s="96">
        <v>1.8131289393285628</v>
      </c>
      <c r="AF29">
        <f t="shared" si="0"/>
        <v>5.6034466610842493E-2</v>
      </c>
      <c r="AG29">
        <f t="shared" si="1"/>
        <v>2.2195488084984873</v>
      </c>
      <c r="AH29">
        <f t="shared" si="2"/>
        <v>3.7014108842340354E-2</v>
      </c>
      <c r="AI29">
        <f t="shared" si="3"/>
        <v>1.3494540766602547</v>
      </c>
      <c r="AJ29">
        <f t="shared" si="4"/>
        <v>2.1193224991383639</v>
      </c>
      <c r="AK29">
        <f t="shared" si="5"/>
        <v>8.2817159857390354E-2</v>
      </c>
      <c r="AL29">
        <f t="shared" si="6"/>
        <v>8.3380706475638E-2</v>
      </c>
      <c r="AM29">
        <f t="shared" si="7"/>
        <v>9.7570301805787088E-2</v>
      </c>
      <c r="AN29">
        <f t="shared" si="8"/>
        <v>1.9694823665200063</v>
      </c>
      <c r="AO29">
        <f t="shared" si="9"/>
        <v>0.35598516769442512</v>
      </c>
      <c r="AP29">
        <f t="shared" si="10"/>
        <v>2.7886409051127226</v>
      </c>
      <c r="AQ29">
        <f>SUMPRODUCT(EligibleProperties[[#This Row],[Deciduous Forest %]:[Woody Wetlands %]],EligibleProperties[[#This Row],[Normalized Deciduous Forest  Similarity]:[Normalized Woody Wetlands Similarity]])</f>
        <v>1.8890113309390653</v>
      </c>
      <c r="AR29">
        <f>SUMPRODUCT(EligibleProperties[[#This Row],[Normalized Pre-Merchantable Timber Similarity]:[Normalized Sawtimber Similarity]],EligibleProperties[[#This Row],[Pre-Merchantable Timber %]:[Sawtimber %]])</f>
        <v>1.3943588712572297</v>
      </c>
      <c r="AS29">
        <f t="shared" si="11"/>
        <v>0.89337788494394543</v>
      </c>
    </row>
    <row r="30" spans="1:45" x14ac:dyDescent="0.2">
      <c r="A30">
        <v>194</v>
      </c>
      <c r="B30" t="s">
        <v>94</v>
      </c>
      <c r="C30" t="s">
        <v>95</v>
      </c>
      <c r="D30">
        <v>8647.2307076399902</v>
      </c>
      <c r="E30">
        <v>4.5275173297600002</v>
      </c>
      <c r="F30">
        <v>3242.4921912200002</v>
      </c>
      <c r="G30">
        <v>44.566807464199897</v>
      </c>
      <c r="H30">
        <v>1346.4827490099899</v>
      </c>
      <c r="I30">
        <v>4638.0692650199899</v>
      </c>
      <c r="J30" s="103">
        <f>EligibleProperties[[#This Row],[Deciduous Forest Acreage]]/EligibleProperties[[#This Row],[Forestland Acreage]]</f>
        <v>9.7616423366210482E-4</v>
      </c>
      <c r="K30" s="103">
        <f>EligibleProperties[[#This Row],[Evergreen Forest Acreage]]/EligibleProperties[[#This Row],[Forestland Acreage]]</f>
        <v>0.69910387403540108</v>
      </c>
      <c r="L30" s="103">
        <f>EligibleProperties[[#This Row],[Mixed Forest Acreage]]/EligibleProperties[[#This Row],[Forestland Acreage]]</f>
        <v>9.60891373492841E-3</v>
      </c>
      <c r="M30" s="103">
        <f>EligibleProperties[[#This Row],[Woody Wetlands Acreage]]/EligibleProperties[[#This Row],[Forestland Acreage]]</f>
        <v>0.29031104799686225</v>
      </c>
      <c r="N30">
        <v>1.0271684572199999</v>
      </c>
      <c r="O30">
        <v>746.73182994000001</v>
      </c>
      <c r="P30">
        <v>1.9423892220600001</v>
      </c>
      <c r="Q30">
        <v>137.12271420100001</v>
      </c>
      <c r="R30">
        <f>SUM(EligibleProperties[[#This Row],[Deciduous Forest Harvested Acreage]:[Woody Wetlands Harvested Acreage]])</f>
        <v>886.82410182028002</v>
      </c>
      <c r="S30" s="103">
        <f>EligibleProperties[[#This Row],[Harvested Forestland Acreage]]/EligibleProperties[[#This Row],[Forestland Acreage]]</f>
        <v>0.19120544587564667</v>
      </c>
      <c r="T30" s="96">
        <v>5.1753885935700001</v>
      </c>
      <c r="U30">
        <v>5.1526490688399997</v>
      </c>
      <c r="V30">
        <v>111.049279404999</v>
      </c>
      <c r="W30">
        <v>41.583897999999998</v>
      </c>
      <c r="X30">
        <v>154.11318700000001</v>
      </c>
      <c r="Y30">
        <v>4325.0447510000004</v>
      </c>
      <c r="Z30" s="103">
        <f>W30/EligibleProperties[[#This Row],[Forestland Acreage]]</f>
        <v>8.9657777027227666E-3</v>
      </c>
      <c r="AA30" s="103">
        <f>X30/EligibleProperties[[#This Row],[Forestland Acreage]]</f>
        <v>3.322787526316423E-2</v>
      </c>
      <c r="AB30" s="103">
        <f>Y30/EligibleProperties[[#This Row],[Forestland Acreage]]</f>
        <v>0.93250973710530816</v>
      </c>
      <c r="AC30">
        <v>1642415.2715970001</v>
      </c>
      <c r="AD30">
        <v>3624459.4411999998</v>
      </c>
      <c r="AE30" s="96">
        <v>0.87099180512322494</v>
      </c>
      <c r="AF30">
        <f t="shared" si="0"/>
        <v>6.0871675928977242E-2</v>
      </c>
      <c r="AG30">
        <f t="shared" si="1"/>
        <v>2.2612508050949156</v>
      </c>
      <c r="AH30">
        <f t="shared" si="2"/>
        <v>0.26102603670084501</v>
      </c>
      <c r="AI30">
        <f t="shared" si="3"/>
        <v>1.5490701437670611</v>
      </c>
      <c r="AJ30">
        <f t="shared" si="4"/>
        <v>2.0329762413325123</v>
      </c>
      <c r="AK30">
        <f t="shared" si="5"/>
        <v>1.4475224304105749E-2</v>
      </c>
      <c r="AL30">
        <f t="shared" si="6"/>
        <v>1.3828834772442899E-2</v>
      </c>
      <c r="AM30">
        <f t="shared" si="7"/>
        <v>0.54049096652816342</v>
      </c>
      <c r="AN30">
        <f t="shared" si="8"/>
        <v>2.1082942741865365</v>
      </c>
      <c r="AO30">
        <f t="shared" si="9"/>
        <v>1.2497959544895465</v>
      </c>
      <c r="AP30">
        <f t="shared" si="10"/>
        <v>2.2189390307776646</v>
      </c>
      <c r="AQ30">
        <f>SUMPRODUCT(EligibleProperties[[#This Row],[Deciduous Forest %]:[Woody Wetlands %]],EligibleProperties[[#This Row],[Normalized Deciduous Forest  Similarity]:[Normalized Woody Wetlands Similarity]])</f>
        <v>2.0331289722873045</v>
      </c>
      <c r="AR30">
        <f>SUMPRODUCT(EligibleProperties[[#This Row],[Normalized Pre-Merchantable Timber Similarity]:[Normalized Sawtimber Similarity]],EligibleProperties[[#This Row],[Pre-Merchantable Timber %]:[Sawtimber %]])</f>
        <v>2.1296128141176531</v>
      </c>
      <c r="AS30">
        <f t="shared" si="11"/>
        <v>0.93375476952214909</v>
      </c>
    </row>
    <row r="31" spans="1:45" x14ac:dyDescent="0.2">
      <c r="A31">
        <v>226</v>
      </c>
      <c r="B31" t="s">
        <v>94</v>
      </c>
      <c r="C31" t="s">
        <v>95</v>
      </c>
      <c r="D31">
        <v>5482.2632347199897</v>
      </c>
      <c r="E31">
        <v>0</v>
      </c>
      <c r="F31">
        <v>2030.3193032199899</v>
      </c>
      <c r="G31">
        <v>0</v>
      </c>
      <c r="H31">
        <v>3190.6605760299899</v>
      </c>
      <c r="I31">
        <v>5220.9798792499896</v>
      </c>
      <c r="J31" s="103">
        <f>EligibleProperties[[#This Row],[Deciduous Forest Acreage]]/EligibleProperties[[#This Row],[Forestland Acreage]]</f>
        <v>0</v>
      </c>
      <c r="K31" s="103">
        <f>EligibleProperties[[#This Row],[Evergreen Forest Acreage]]/EligibleProperties[[#This Row],[Forestland Acreage]]</f>
        <v>0.38887705951313717</v>
      </c>
      <c r="L31" s="103">
        <f>EligibleProperties[[#This Row],[Mixed Forest Acreage]]/EligibleProperties[[#This Row],[Forestland Acreage]]</f>
        <v>0</v>
      </c>
      <c r="M31" s="103">
        <f>EligibleProperties[[#This Row],[Woody Wetlands Acreage]]/EligibleProperties[[#This Row],[Forestland Acreage]]</f>
        <v>0.611122940486861</v>
      </c>
      <c r="N31">
        <v>0</v>
      </c>
      <c r="O31">
        <v>306.645375317</v>
      </c>
      <c r="P31">
        <v>0</v>
      </c>
      <c r="Q31">
        <v>266.782612567</v>
      </c>
      <c r="R31">
        <f>SUM(EligibleProperties[[#This Row],[Deciduous Forest Harvested Acreage]:[Woody Wetlands Harvested Acreage]])</f>
        <v>573.427987884</v>
      </c>
      <c r="S31" s="103">
        <f>EligibleProperties[[#This Row],[Harvested Forestland Acreage]]/EligibleProperties[[#This Row],[Forestland Acreage]]</f>
        <v>0.10983148779465796</v>
      </c>
      <c r="T31" s="96">
        <v>18.7618780659</v>
      </c>
      <c r="U31">
        <v>18.7515985733999</v>
      </c>
      <c r="V31">
        <v>112.540675844999</v>
      </c>
      <c r="W31">
        <v>306.957221</v>
      </c>
      <c r="X31">
        <v>2266.6574529999998</v>
      </c>
      <c r="Y31">
        <v>2635.2238750000001</v>
      </c>
      <c r="Z31" s="103">
        <f>W31/EligibleProperties[[#This Row],[Forestland Acreage]]</f>
        <v>5.8793028913969952E-2</v>
      </c>
      <c r="AA31" s="103">
        <f>X31/EligibleProperties[[#This Row],[Forestland Acreage]]</f>
        <v>0.43414406977672787</v>
      </c>
      <c r="AB31" s="103">
        <f>Y31/EligibleProperties[[#This Row],[Forestland Acreage]]</f>
        <v>0.5047374125062819</v>
      </c>
      <c r="AC31">
        <v>1540856.0172679999</v>
      </c>
      <c r="AD31">
        <v>3515706.2133940002</v>
      </c>
      <c r="AE31" s="96">
        <v>0.82711968705710393</v>
      </c>
      <c r="AF31">
        <f t="shared" si="0"/>
        <v>8.7573418876452924E-2</v>
      </c>
      <c r="AG31">
        <f t="shared" si="1"/>
        <v>2.553726875175915</v>
      </c>
      <c r="AH31">
        <f t="shared" si="2"/>
        <v>2.0144863521108225E-3</v>
      </c>
      <c r="AI31">
        <f t="shared" si="3"/>
        <v>0.97419202781418845</v>
      </c>
      <c r="AJ31">
        <f t="shared" si="4"/>
        <v>1.4844428815593802</v>
      </c>
      <c r="AK31">
        <f t="shared" si="5"/>
        <v>0.50110831653806243</v>
      </c>
      <c r="AL31">
        <f t="shared" si="6"/>
        <v>0.50100159534843747</v>
      </c>
      <c r="AM31">
        <f t="shared" si="7"/>
        <v>0.59885162679268666</v>
      </c>
      <c r="AN31">
        <f t="shared" si="8"/>
        <v>1.817169564545333</v>
      </c>
      <c r="AO31">
        <f t="shared" si="9"/>
        <v>0.56618301383016467</v>
      </c>
      <c r="AP31">
        <f t="shared" si="10"/>
        <v>2.6774936461742085</v>
      </c>
      <c r="AQ31">
        <f>SUMPRODUCT(EligibleProperties[[#This Row],[Deciduous Forest %]:[Woody Wetlands %]],EligibleProperties[[#This Row],[Normalized Deciduous Forest  Similarity]:[Normalized Woody Wetlands Similarity]])</f>
        <v>1.5884368946547469</v>
      </c>
      <c r="AR31">
        <f>SUMPRODUCT(EligibleProperties[[#This Row],[Normalized Pre-Merchantable Timber Similarity]:[Normalized Sawtimber Similarity]],EligibleProperties[[#This Row],[Pre-Merchantable Timber %]:[Sawtimber %]])</f>
        <v>1.7040731155845612</v>
      </c>
      <c r="AS31">
        <f t="shared" si="11"/>
        <v>0.95343187266259977</v>
      </c>
    </row>
    <row r="32" spans="1:45" x14ac:dyDescent="0.2">
      <c r="A32">
        <v>197</v>
      </c>
      <c r="B32" t="s">
        <v>94</v>
      </c>
      <c r="C32" t="s">
        <v>95</v>
      </c>
      <c r="D32">
        <v>9203.9259146500008</v>
      </c>
      <c r="E32">
        <v>102.95082920900001</v>
      </c>
      <c r="F32">
        <v>5551.4788570800001</v>
      </c>
      <c r="G32">
        <v>14.818587941200001</v>
      </c>
      <c r="H32">
        <v>3254.7979080199898</v>
      </c>
      <c r="I32">
        <v>8924.0461822500001</v>
      </c>
      <c r="J32" s="103">
        <f>EligibleProperties[[#This Row],[Deciduous Forest Acreage]]/EligibleProperties[[#This Row],[Forestland Acreage]]</f>
        <v>1.1536339806686571E-2</v>
      </c>
      <c r="K32" s="103">
        <f>EligibleProperties[[#This Row],[Evergreen Forest Acreage]]/EligibleProperties[[#This Row],[Forestland Acreage]]</f>
        <v>0.62208091976506541</v>
      </c>
      <c r="L32" s="103">
        <f>EligibleProperties[[#This Row],[Mixed Forest Acreage]]/EligibleProperties[[#This Row],[Forestland Acreage]]</f>
        <v>1.6605234485086251E-3</v>
      </c>
      <c r="M32" s="103">
        <f>EligibleProperties[[#This Row],[Woody Wetlands Acreage]]/EligibleProperties[[#This Row],[Forestland Acreage]]</f>
        <v>0.3647222169797607</v>
      </c>
      <c r="N32">
        <v>13.7946929276</v>
      </c>
      <c r="O32">
        <v>1545.08531584</v>
      </c>
      <c r="P32">
        <v>0.248236935283</v>
      </c>
      <c r="Q32">
        <v>450.21371344699901</v>
      </c>
      <c r="R32">
        <f>SUM(EligibleProperties[[#This Row],[Deciduous Forest Harvested Acreage]:[Woody Wetlands Harvested Acreage]])</f>
        <v>2009.3419591498821</v>
      </c>
      <c r="S32" s="103">
        <f>EligibleProperties[[#This Row],[Harvested Forestland Acreage]]/EligibleProperties[[#This Row],[Forestland Acreage]]</f>
        <v>0.22516041693581546</v>
      </c>
      <c r="T32" s="96">
        <v>4.8675888140600003</v>
      </c>
      <c r="U32">
        <v>4.8766144999099996</v>
      </c>
      <c r="V32">
        <v>128.40600961499899</v>
      </c>
      <c r="W32">
        <v>259.83516500000002</v>
      </c>
      <c r="X32">
        <v>1324.9637439999999</v>
      </c>
      <c r="Y32">
        <v>7329.3426149999996</v>
      </c>
      <c r="Z32" s="103">
        <f>W32/EligibleProperties[[#This Row],[Forestland Acreage]]</f>
        <v>2.9116295421780118E-2</v>
      </c>
      <c r="AA32" s="103">
        <f>X32/EligibleProperties[[#This Row],[Forestland Acreage]]</f>
        <v>0.14847118862241698</v>
      </c>
      <c r="AB32" s="103">
        <f>Y32/EligibleProperties[[#This Row],[Forestland Acreage]]</f>
        <v>0.82130263171184847</v>
      </c>
      <c r="AC32">
        <v>1684864.7488460001</v>
      </c>
      <c r="AD32">
        <v>3702259.0238370001</v>
      </c>
      <c r="AE32" s="96">
        <v>1.7521349725845288</v>
      </c>
      <c r="AF32">
        <f t="shared" si="0"/>
        <v>0.51959522953464277</v>
      </c>
      <c r="AG32">
        <f t="shared" si="1"/>
        <v>1.7041327961165169</v>
      </c>
      <c r="AH32">
        <f t="shared" si="2"/>
        <v>8.5447222142279511E-2</v>
      </c>
      <c r="AI32">
        <f t="shared" si="3"/>
        <v>0.95419875599601722</v>
      </c>
      <c r="AJ32">
        <f t="shared" si="4"/>
        <v>1.3080210860546659</v>
      </c>
      <c r="AK32">
        <f t="shared" si="5"/>
        <v>3.4506282304158642E-3</v>
      </c>
      <c r="AL32">
        <f t="shared" si="6"/>
        <v>3.940091313623606E-3</v>
      </c>
      <c r="AM32">
        <f t="shared" si="7"/>
        <v>1.2196867912739942</v>
      </c>
      <c r="AN32">
        <f t="shared" si="8"/>
        <v>1.8688642666186703</v>
      </c>
      <c r="AO32">
        <f t="shared" si="9"/>
        <v>0.87091225239369408</v>
      </c>
      <c r="AP32">
        <f t="shared" si="10"/>
        <v>1.403684188605163</v>
      </c>
      <c r="AQ32">
        <f>SUMPRODUCT(EligibleProperties[[#This Row],[Deciduous Forest %]:[Woody Wetlands %]],EligibleProperties[[#This Row],[Normalized Deciduous Forest  Similarity]:[Normalized Woody Wetlands Similarity]])</f>
        <v>1.4142620971819948</v>
      </c>
      <c r="AR32">
        <f>SUMPRODUCT(EligibleProperties[[#This Row],[Normalized Pre-Merchantable Timber Similarity]:[Normalized Sawtimber Similarity]],EligibleProperties[[#This Row],[Pre-Merchantable Timber %]:[Sawtimber %]])</f>
        <v>1.3365692995825269</v>
      </c>
      <c r="AS32">
        <f t="shared" si="11"/>
        <v>0.95500731336118072</v>
      </c>
    </row>
    <row r="33" spans="1:45" x14ac:dyDescent="0.2">
      <c r="A33">
        <v>35</v>
      </c>
      <c r="B33" t="s">
        <v>94</v>
      </c>
      <c r="C33" t="s">
        <v>95</v>
      </c>
      <c r="D33">
        <v>11434.093925900001</v>
      </c>
      <c r="E33">
        <v>644.88341258000003</v>
      </c>
      <c r="F33">
        <v>4922.4924103800004</v>
      </c>
      <c r="G33">
        <v>225.42489146400001</v>
      </c>
      <c r="H33">
        <v>4322.2425045399896</v>
      </c>
      <c r="I33">
        <v>10115.043218999899</v>
      </c>
      <c r="J33" s="103">
        <f>EligibleProperties[[#This Row],[Deciduous Forest Acreage]]/EligibleProperties[[#This Row],[Forestland Acreage]]</f>
        <v>6.3754884543514717E-2</v>
      </c>
      <c r="K33" s="103">
        <f>EligibleProperties[[#This Row],[Evergreen Forest Acreage]]/EligibleProperties[[#This Row],[Forestland Acreage]]</f>
        <v>0.48665065524719531</v>
      </c>
      <c r="L33" s="103">
        <f>EligibleProperties[[#This Row],[Mixed Forest Acreage]]/EligibleProperties[[#This Row],[Forestland Acreage]]</f>
        <v>2.2286102647645273E-2</v>
      </c>
      <c r="M33" s="103">
        <f>EligibleProperties[[#This Row],[Woody Wetlands Acreage]]/EligibleProperties[[#This Row],[Forestland Acreage]]</f>
        <v>0.42730835755809465</v>
      </c>
      <c r="N33">
        <v>124.740182129</v>
      </c>
      <c r="O33">
        <v>1748.2299563900001</v>
      </c>
      <c r="P33">
        <v>36.7654151338999</v>
      </c>
      <c r="Q33">
        <v>583.05761389999896</v>
      </c>
      <c r="R33">
        <f>SUM(EligibleProperties[[#This Row],[Deciduous Forest Harvested Acreage]:[Woody Wetlands Harvested Acreage]])</f>
        <v>2492.7931675528989</v>
      </c>
      <c r="S33" s="103">
        <f>EligibleProperties[[#This Row],[Harvested Forestland Acreage]]/EligibleProperties[[#This Row],[Forestland Acreage]]</f>
        <v>0.24644414399243347</v>
      </c>
      <c r="T33" s="96">
        <v>8.3890586076799902</v>
      </c>
      <c r="U33">
        <v>8.40771170909</v>
      </c>
      <c r="V33">
        <v>67.210618308899896</v>
      </c>
      <c r="W33">
        <v>1569.2612779999999</v>
      </c>
      <c r="X33">
        <v>3848.263841</v>
      </c>
      <c r="Y33">
        <v>4113.2463440000001</v>
      </c>
      <c r="Z33" s="103">
        <f>W33/EligibleProperties[[#This Row],[Forestland Acreage]]</f>
        <v>0.15514133197694402</v>
      </c>
      <c r="AA33" s="103">
        <f>X33/EligibleProperties[[#This Row],[Forestland Acreage]]</f>
        <v>0.38044956978250932</v>
      </c>
      <c r="AB33" s="103">
        <f>Y33/EligibleProperties[[#This Row],[Forestland Acreage]]</f>
        <v>0.40664644282228657</v>
      </c>
      <c r="AC33">
        <v>1633066.344332</v>
      </c>
      <c r="AD33">
        <v>3346309.8216559999</v>
      </c>
      <c r="AE33" s="96">
        <v>1.8553048011365794</v>
      </c>
      <c r="AF33">
        <f t="shared" si="0"/>
        <v>3.7157275647809365</v>
      </c>
      <c r="AG33">
        <f t="shared" si="1"/>
        <v>1.8558962004016539</v>
      </c>
      <c r="AH33">
        <f t="shared" si="2"/>
        <v>1.32847977010721</v>
      </c>
      <c r="AI33">
        <f t="shared" si="3"/>
        <v>0.62144855721335024</v>
      </c>
      <c r="AJ33">
        <f t="shared" si="4"/>
        <v>1.5428607903145135</v>
      </c>
      <c r="AK33">
        <f t="shared" si="5"/>
        <v>0.12958061481508776</v>
      </c>
      <c r="AL33">
        <f t="shared" si="6"/>
        <v>0.13043915469212863</v>
      </c>
      <c r="AM33">
        <f t="shared" si="7"/>
        <v>1.1749839655972001</v>
      </c>
      <c r="AN33">
        <f t="shared" si="8"/>
        <v>0.4323736177687284</v>
      </c>
      <c r="AO33">
        <f t="shared" si="9"/>
        <v>5.4379966070339347E-2</v>
      </c>
      <c r="AP33">
        <f t="shared" si="10"/>
        <v>2.2764132509407995</v>
      </c>
      <c r="AQ33">
        <f>SUMPRODUCT(EligibleProperties[[#This Row],[Deciduous Forest %]:[Woody Wetlands %]],EligibleProperties[[#This Row],[Normalized Deciduous Forest  Similarity]:[Normalized Woody Wetlands Similarity]])</f>
        <v>1.4352256826956225</v>
      </c>
      <c r="AR33">
        <f>SUMPRODUCT(EligibleProperties[[#This Row],[Normalized Pre-Merchantable Timber Similarity]:[Normalized Sawtimber Similarity]],EligibleProperties[[#This Row],[Pre-Merchantable Timber %]:[Sawtimber %]])</f>
        <v>1.0134632045571721</v>
      </c>
      <c r="AS33">
        <f t="shared" si="11"/>
        <v>0.95649957058229829</v>
      </c>
    </row>
    <row r="34" spans="1:45" x14ac:dyDescent="0.2">
      <c r="A34">
        <v>201</v>
      </c>
      <c r="B34" t="s">
        <v>94</v>
      </c>
      <c r="C34" t="s">
        <v>95</v>
      </c>
      <c r="D34">
        <v>9948.4638926600001</v>
      </c>
      <c r="E34">
        <v>137.583112771999</v>
      </c>
      <c r="F34">
        <v>5346.8469631799899</v>
      </c>
      <c r="G34">
        <v>18.5577688823</v>
      </c>
      <c r="H34">
        <v>3026.6878118200002</v>
      </c>
      <c r="I34">
        <v>8529.6756566500007</v>
      </c>
      <c r="J34" s="103">
        <f>EligibleProperties[[#This Row],[Deciduous Forest Acreage]]/EligibleProperties[[#This Row],[Forestland Acreage]]</f>
        <v>1.6129934866249564E-2</v>
      </c>
      <c r="K34" s="103">
        <f>EligibleProperties[[#This Row],[Evergreen Forest Acreage]]/EligibleProperties[[#This Row],[Forestland Acreage]]</f>
        <v>0.62685231870586089</v>
      </c>
      <c r="L34" s="103">
        <f>EligibleProperties[[#This Row],[Mixed Forest Acreage]]/EligibleProperties[[#This Row],[Forestland Acreage]]</f>
        <v>2.1756711074742666E-3</v>
      </c>
      <c r="M34" s="103">
        <f>EligibleProperties[[#This Row],[Woody Wetlands Acreage]]/EligibleProperties[[#This Row],[Forestland Acreage]]</f>
        <v>0.35484207532091799</v>
      </c>
      <c r="N34">
        <v>12.205006571</v>
      </c>
      <c r="O34">
        <v>1671.52550158999</v>
      </c>
      <c r="P34">
        <v>9.3232868718600001E-4</v>
      </c>
      <c r="Q34">
        <v>621.85690431199896</v>
      </c>
      <c r="R34">
        <f>SUM(EligibleProperties[[#This Row],[Deciduous Forest Harvested Acreage]:[Woody Wetlands Harvested Acreage]])</f>
        <v>2305.5883448016762</v>
      </c>
      <c r="S34" s="103">
        <f>EligibleProperties[[#This Row],[Harvested Forestland Acreage]]/EligibleProperties[[#This Row],[Forestland Acreage]]</f>
        <v>0.2703019947779805</v>
      </c>
      <c r="T34" s="96">
        <v>7.0323052832200004</v>
      </c>
      <c r="U34">
        <v>7.0269277259600003</v>
      </c>
      <c r="V34">
        <v>125.283597086</v>
      </c>
      <c r="W34">
        <v>1216.922775</v>
      </c>
      <c r="X34">
        <v>2794.7978640000001</v>
      </c>
      <c r="Y34">
        <v>4489.1039069999997</v>
      </c>
      <c r="Z34" s="103">
        <f>W34/EligibleProperties[[#This Row],[Forestland Acreage]]</f>
        <v>0.14266929060206987</v>
      </c>
      <c r="AA34" s="103">
        <f>X34/EligibleProperties[[#This Row],[Forestland Acreage]]</f>
        <v>0.32765581910738761</v>
      </c>
      <c r="AB34" s="103">
        <f>Y34/EligibleProperties[[#This Row],[Forestland Acreage]]</f>
        <v>0.5262924509327801</v>
      </c>
      <c r="AC34">
        <v>1679062.7749930001</v>
      </c>
      <c r="AD34">
        <v>3709643.9862509998</v>
      </c>
      <c r="AE34" s="96">
        <v>1.7443022244223452</v>
      </c>
      <c r="AF34">
        <f t="shared" si="0"/>
        <v>0.72384454898060646</v>
      </c>
      <c r="AG34">
        <f t="shared" si="1"/>
        <v>1.75350688518714</v>
      </c>
      <c r="AH34">
        <f t="shared" si="2"/>
        <v>0.10751647427183059</v>
      </c>
      <c r="AI34">
        <f t="shared" si="3"/>
        <v>1.0253065962552075</v>
      </c>
      <c r="AJ34">
        <f t="shared" si="4"/>
        <v>1.3403987967538942</v>
      </c>
      <c r="AK34">
        <f t="shared" si="5"/>
        <v>8.0985201921617289E-2</v>
      </c>
      <c r="AL34">
        <f t="shared" si="6"/>
        <v>8.097354379365429E-2</v>
      </c>
      <c r="AM34">
        <f t="shared" si="7"/>
        <v>1.0975019369165566</v>
      </c>
      <c r="AN34">
        <f t="shared" si="8"/>
        <v>0.8189024640811795</v>
      </c>
      <c r="AO34">
        <f t="shared" si="9"/>
        <v>0.39527837279824762</v>
      </c>
      <c r="AP34">
        <f t="shared" si="10"/>
        <v>2.1744194700062653</v>
      </c>
      <c r="AQ34">
        <f>SUMPRODUCT(EligibleProperties[[#This Row],[Deciduous Forest %]:[Woody Wetlands %]],EligibleProperties[[#This Row],[Normalized Deciduous Forest  Similarity]:[Normalized Woody Wetlands Similarity]])</f>
        <v>1.4749212632166726</v>
      </c>
      <c r="AR34">
        <f>SUMPRODUCT(EligibleProperties[[#This Row],[Normalized Pre-Merchantable Timber Similarity]:[Normalized Sawtimber Similarity]],EligibleProperties[[#This Row],[Pre-Merchantable Timber %]:[Sawtimber %]])</f>
        <v>1.3907280448629482</v>
      </c>
      <c r="AS34">
        <f t="shared" si="11"/>
        <v>0.9782353691889657</v>
      </c>
    </row>
    <row r="35" spans="1:45" x14ac:dyDescent="0.2">
      <c r="A35">
        <v>16</v>
      </c>
      <c r="B35" t="s">
        <v>94</v>
      </c>
      <c r="C35" t="s">
        <v>95</v>
      </c>
      <c r="D35">
        <v>10459.383680700001</v>
      </c>
      <c r="E35">
        <v>96.6943660548</v>
      </c>
      <c r="F35">
        <v>4619.3779205399896</v>
      </c>
      <c r="G35">
        <v>1.24618524859</v>
      </c>
      <c r="H35">
        <v>5179.1476864899896</v>
      </c>
      <c r="I35">
        <v>9896.4661583300003</v>
      </c>
      <c r="J35" s="103">
        <f>EligibleProperties[[#This Row],[Deciduous Forest Acreage]]/EligibleProperties[[#This Row],[Forestland Acreage]]</f>
        <v>9.7705953324976457E-3</v>
      </c>
      <c r="K35" s="103">
        <f>EligibleProperties[[#This Row],[Evergreen Forest Acreage]]/EligibleProperties[[#This Row],[Forestland Acreage]]</f>
        <v>0.46677044579713856</v>
      </c>
      <c r="L35" s="103">
        <f>EligibleProperties[[#This Row],[Mixed Forest Acreage]]/EligibleProperties[[#This Row],[Forestland Acreage]]</f>
        <v>1.2592224624959362E-4</v>
      </c>
      <c r="M35" s="103">
        <f>EligibleProperties[[#This Row],[Woody Wetlands Acreage]]/EligibleProperties[[#This Row],[Forestland Acreage]]</f>
        <v>0.52333303662445463</v>
      </c>
      <c r="N35">
        <v>5.4294213200200003</v>
      </c>
      <c r="O35">
        <v>1121.75966650999</v>
      </c>
      <c r="P35">
        <v>0.345813143539</v>
      </c>
      <c r="Q35">
        <v>907.95153194099896</v>
      </c>
      <c r="R35">
        <f>SUM(EligibleProperties[[#This Row],[Deciduous Forest Harvested Acreage]:[Woody Wetlands Harvested Acreage]])</f>
        <v>2035.486432914548</v>
      </c>
      <c r="S35" s="103">
        <f>EligibleProperties[[#This Row],[Harvested Forestland Acreage]]/EligibleProperties[[#This Row],[Forestland Acreage]]</f>
        <v>0.20567810775579212</v>
      </c>
      <c r="T35" s="96">
        <v>5.80759798387</v>
      </c>
      <c r="U35">
        <v>5.8194732006900001</v>
      </c>
      <c r="V35">
        <v>140.91291226600001</v>
      </c>
      <c r="W35">
        <v>275.64316600000001</v>
      </c>
      <c r="X35">
        <v>2369.961014</v>
      </c>
      <c r="Y35">
        <v>7168.5609489999997</v>
      </c>
      <c r="Z35" s="103">
        <f>W35/EligibleProperties[[#This Row],[Forestland Acreage]]</f>
        <v>2.7852686159896289E-2</v>
      </c>
      <c r="AA35" s="103">
        <f>X35/EligibleProperties[[#This Row],[Forestland Acreage]]</f>
        <v>0.23947548307485184</v>
      </c>
      <c r="AB35" s="103">
        <f>Y35/EligibleProperties[[#This Row],[Forestland Acreage]]</f>
        <v>0.72435562697964839</v>
      </c>
      <c r="AC35">
        <v>1687180.2233249999</v>
      </c>
      <c r="AD35">
        <v>3709857.6279440001</v>
      </c>
      <c r="AE35" s="96">
        <v>1.8208582388253445</v>
      </c>
      <c r="AF35">
        <f t="shared" ref="AF35:AF66" si="12">SQRT((((E35-AVERAGE(E$3:E$114))/STDEVA(E$3:E$114))-((E$3-AVERAGE(E$3:E$114))/STDEVA(E$3:E$114)))^2)</f>
        <v>0.48269675764902387</v>
      </c>
      <c r="AG35">
        <f t="shared" ref="AG35:AG66" si="13">SQRT((((F35-AVERAGE(F$3:F$114))/STDEVA(F$3:F$114))-((F$3-AVERAGE(F$3:F$114))/STDEVA(F$3:F$114)))^2)</f>
        <v>1.9290324136024664</v>
      </c>
      <c r="AH35">
        <f t="shared" ref="AH35:AH66" si="14">SQRT((((G35-AVERAGE(G$3:G$114))/STDEVA(G$3:G$114))-((G$3-AVERAGE(G$3:G$114))/STDEVA(G$3:G$114)))^2)</f>
        <v>5.3407010230069885E-3</v>
      </c>
      <c r="AI35">
        <f t="shared" ref="AI35:AI66" si="15">SQRT((((H35-AVERAGE(H$3:H$114))/STDEVA(H$3:H$114))-((H$3-AVERAGE(H$3:H$114))/STDEVA(H$3:H$114)))^2)</f>
        <v>0.35432896097263084</v>
      </c>
      <c r="AJ35">
        <f t="shared" ref="AJ35:AJ66" si="16">SQRT((((I36-AVERAGE(I$3:I$271))/STDEVA(I$3:I$271))-((I$3-AVERAGE(I$3:I$271))/STDEVA(I$3:I$271)))^2)</f>
        <v>1.7388349693890048</v>
      </c>
      <c r="AK35">
        <f t="shared" ref="AK35:AK66" si="17">SQRT((((T35-AVERAGE(T$3:T$114))/STDEVA(T$3:T$114))-((T$3-AVERAGE(T$3:T$114))/STDEVA(T$3:T$114)))^2)</f>
        <v>3.7119337867627777E-2</v>
      </c>
      <c r="AL35">
        <f t="shared" ref="AL35:AL66" si="18">SQRT((((U35-AVERAGE(U$3:U$114))/STDEVA(U$3:U$114))-((U$3-AVERAGE(U$3:U$114))/STDEVA(U$3:U$114)))^2)</f>
        <v>3.771733829421331E-2</v>
      </c>
      <c r="AM35">
        <f t="shared" ref="AM35:AM66" si="19">SQRT((((V35-AVERAGE(V$3:V$114))/STDEVA(V$3:V$114))-((V$3-AVERAGE(V$3:V$114))/STDEVA(V$3:V$114)))^2)</f>
        <v>1.7091013272082052</v>
      </c>
      <c r="AN35">
        <f t="shared" ref="AN35:AN66" si="20">SQRT((((W35-AVERAGE(W$3:W$114))/STDEVA(W$3:W$114))-((W$3-AVERAGE(W$3:W$114))/STDEVA(W$3:W$114)))^2)</f>
        <v>1.8515222834490475</v>
      </c>
      <c r="AO35">
        <f t="shared" ref="AO35:AO66" si="21">SQRT((((X35-AVERAGE(X$3:X$114))/STDEVA(X$3:X$114))-((X$3-AVERAGE(X$3:X$114))/STDEVA(X$3:X$114)))^2)</f>
        <v>0.53275429365971794</v>
      </c>
      <c r="AP35">
        <f t="shared" ref="AP35:AP66" si="22">SQRT((((Y35-AVERAGE(Y$3:Y$114))/STDEVA(Y$3:Y$114))-((Y$3-AVERAGE(Y$3:Y$114))/STDEVA(Y$3:Y$114)))^2)</f>
        <v>1.4473143603367173</v>
      </c>
      <c r="AQ35">
        <f>SUMPRODUCT(EligibleProperties[[#This Row],[Deciduous Forest %]:[Woody Wetlands %]],EligibleProperties[[#This Row],[Normalized Deciduous Forest  Similarity]:[Normalized Woody Wetlands Similarity]])</f>
        <v>1.0905642779645148</v>
      </c>
      <c r="AR35">
        <f>SUMPRODUCT(EligibleProperties[[#This Row],[Normalized Pre-Merchantable Timber Similarity]:[Normalized Sawtimber Similarity]],EligibleProperties[[#This Row],[Pre-Merchantable Timber %]:[Sawtimber %]])</f>
        <v>1.2275217618316749</v>
      </c>
      <c r="AS35">
        <f t="shared" ref="AS35:AS66" si="23">AVERAGE(AE35,AK35:AM35,AQ35:AR35)</f>
        <v>0.98714704699859668</v>
      </c>
    </row>
    <row r="36" spans="1:45" x14ac:dyDescent="0.2">
      <c r="A36">
        <v>99</v>
      </c>
      <c r="B36" t="s">
        <v>94</v>
      </c>
      <c r="C36" t="s">
        <v>95</v>
      </c>
      <c r="D36">
        <v>7733.9133067499897</v>
      </c>
      <c r="E36">
        <v>156.374159456</v>
      </c>
      <c r="F36">
        <v>3443.8336457800001</v>
      </c>
      <c r="G36">
        <v>12.874722712000001</v>
      </c>
      <c r="H36">
        <v>3593.6008879199899</v>
      </c>
      <c r="I36">
        <v>7206.6834158700003</v>
      </c>
      <c r="J36" s="103">
        <f>EligibleProperties[[#This Row],[Deciduous Forest Acreage]]/EligibleProperties[[#This Row],[Forestland Acreage]]</f>
        <v>2.1698491585136783E-2</v>
      </c>
      <c r="K36" s="103">
        <f>EligibleProperties[[#This Row],[Evergreen Forest Acreage]]/EligibleProperties[[#This Row],[Forestland Acreage]]</f>
        <v>0.47786664781142685</v>
      </c>
      <c r="L36" s="103">
        <f>EligibleProperties[[#This Row],[Mixed Forest Acreage]]/EligibleProperties[[#This Row],[Forestland Acreage]]</f>
        <v>1.7864976118762597E-3</v>
      </c>
      <c r="M36" s="103">
        <f>EligibleProperties[[#This Row],[Woody Wetlands Acreage]]/EligibleProperties[[#This Row],[Forestland Acreage]]</f>
        <v>0.49864836299128112</v>
      </c>
      <c r="N36">
        <v>5.7168541163000004</v>
      </c>
      <c r="O36">
        <v>937.09919818100002</v>
      </c>
      <c r="P36">
        <v>0</v>
      </c>
      <c r="Q36">
        <v>571.98426899499896</v>
      </c>
      <c r="R36">
        <f>SUM(EligibleProperties[[#This Row],[Deciduous Forest Harvested Acreage]:[Woody Wetlands Harvested Acreage]])</f>
        <v>1514.800321292299</v>
      </c>
      <c r="S36" s="103">
        <f>EligibleProperties[[#This Row],[Harvested Forestland Acreage]]/EligibleProperties[[#This Row],[Forestland Acreage]]</f>
        <v>0.21019382063551217</v>
      </c>
      <c r="T36" s="96">
        <v>20.067010483899899</v>
      </c>
      <c r="U36">
        <v>20.1027179312999</v>
      </c>
      <c r="V36">
        <v>107.235792019</v>
      </c>
      <c r="W36">
        <v>780.82473200000004</v>
      </c>
      <c r="X36">
        <v>1702.4791889999999</v>
      </c>
      <c r="Y36">
        <v>4576.9183359999997</v>
      </c>
      <c r="Z36" s="103">
        <f>W36/EligibleProperties[[#This Row],[Forestland Acreage]]</f>
        <v>0.10834730581900244</v>
      </c>
      <c r="AA36" s="103">
        <f>X36/EligibleProperties[[#This Row],[Forestland Acreage]]</f>
        <v>0.236236156183985</v>
      </c>
      <c r="AB36" s="103">
        <f>Y36/EligibleProperties[[#This Row],[Forestland Acreage]]</f>
        <v>0.63509357521118026</v>
      </c>
      <c r="AC36">
        <v>1560872.1772749999</v>
      </c>
      <c r="AD36">
        <v>3409819.07064</v>
      </c>
      <c r="AE36" s="96">
        <v>1.3307630202007583</v>
      </c>
      <c r="AF36">
        <f t="shared" si="12"/>
        <v>0.83466769149452114</v>
      </c>
      <c r="AG36">
        <f t="shared" si="13"/>
        <v>2.2126706413599715</v>
      </c>
      <c r="AH36">
        <f t="shared" si="14"/>
        <v>7.3974214410147121E-2</v>
      </c>
      <c r="AI36">
        <f t="shared" si="15"/>
        <v>0.8485850695551278</v>
      </c>
      <c r="AJ36">
        <f t="shared" si="16"/>
        <v>1.8093720900887433</v>
      </c>
      <c r="AK36">
        <f t="shared" si="17"/>
        <v>0.54785480139270781</v>
      </c>
      <c r="AL36">
        <f t="shared" si="18"/>
        <v>0.54940449200123376</v>
      </c>
      <c r="AM36">
        <f t="shared" si="19"/>
        <v>0.3912632791150622</v>
      </c>
      <c r="AN36">
        <f t="shared" si="20"/>
        <v>1.2973187370818844</v>
      </c>
      <c r="AO36">
        <f t="shared" si="21"/>
        <v>0.74874939519144634</v>
      </c>
      <c r="AP36">
        <f t="shared" si="22"/>
        <v>2.150589895944143</v>
      </c>
      <c r="AQ36">
        <f>SUMPRODUCT(EligibleProperties[[#This Row],[Deciduous Forest %]:[Woody Wetlands %]],EligibleProperties[[#This Row],[Normalized Deciduous Forest  Similarity]:[Normalized Woody Wetlands Similarity]])</f>
        <v>1.4987502425276196</v>
      </c>
      <c r="AR36">
        <f>SUMPRODUCT(EligibleProperties[[#This Row],[Normalized Pre-Merchantable Timber Similarity]:[Normalized Sawtimber Similarity]],EligibleProperties[[#This Row],[Pre-Merchantable Timber %]:[Sawtimber %]])</f>
        <v>1.6832684948446497</v>
      </c>
      <c r="AS36">
        <f t="shared" si="23"/>
        <v>1.0002173883470051</v>
      </c>
    </row>
    <row r="37" spans="1:45" x14ac:dyDescent="0.2">
      <c r="A37">
        <v>178</v>
      </c>
      <c r="B37" t="s">
        <v>94</v>
      </c>
      <c r="C37" t="s">
        <v>95</v>
      </c>
      <c r="D37">
        <v>9488.36035411999</v>
      </c>
      <c r="E37">
        <v>0.66718452997199995</v>
      </c>
      <c r="F37">
        <v>3527.1242580500002</v>
      </c>
      <c r="G37">
        <v>0</v>
      </c>
      <c r="H37">
        <v>3202.7064685800001</v>
      </c>
      <c r="I37">
        <v>6730.4979111599896</v>
      </c>
      <c r="J37" s="103">
        <f>EligibleProperties[[#This Row],[Deciduous Forest Acreage]]/EligibleProperties[[#This Row],[Forestland Acreage]]</f>
        <v>9.912855464463132E-5</v>
      </c>
      <c r="K37" s="103">
        <f>EligibleProperties[[#This Row],[Evergreen Forest Acreage]]/EligibleProperties[[#This Row],[Forestland Acreage]]</f>
        <v>0.52405101444301716</v>
      </c>
      <c r="L37" s="103">
        <f>EligibleProperties[[#This Row],[Mixed Forest Acreage]]/EligibleProperties[[#This Row],[Forestland Acreage]]</f>
        <v>0</v>
      </c>
      <c r="M37" s="103">
        <f>EligibleProperties[[#This Row],[Woody Wetlands Acreage]]/EligibleProperties[[#This Row],[Forestland Acreage]]</f>
        <v>0.47584985700233567</v>
      </c>
      <c r="N37">
        <v>0</v>
      </c>
      <c r="O37">
        <v>1219.0356259099899</v>
      </c>
      <c r="P37">
        <v>0</v>
      </c>
      <c r="Q37">
        <v>523.81153023800005</v>
      </c>
      <c r="R37">
        <f>SUM(EligibleProperties[[#This Row],[Deciduous Forest Harvested Acreage]:[Woody Wetlands Harvested Acreage]])</f>
        <v>1742.8471561479901</v>
      </c>
      <c r="S37" s="103">
        <f>EligibleProperties[[#This Row],[Harvested Forestland Acreage]]/EligibleProperties[[#This Row],[Forestland Acreage]]</f>
        <v>0.25894773004210225</v>
      </c>
      <c r="T37" s="96">
        <v>33.369071030699899</v>
      </c>
      <c r="U37">
        <v>33.376173208799898</v>
      </c>
      <c r="V37">
        <v>80.501915708799899</v>
      </c>
      <c r="W37">
        <v>1315.359177</v>
      </c>
      <c r="X37">
        <v>3410.8351870000001</v>
      </c>
      <c r="Y37">
        <v>1818.8345260000001</v>
      </c>
      <c r="Z37" s="103">
        <f>W37/EligibleProperties[[#This Row],[Forestland Acreage]]</f>
        <v>0.19543266996918215</v>
      </c>
      <c r="AA37" s="103">
        <f>X37/EligibleProperties[[#This Row],[Forestland Acreage]]</f>
        <v>0.50677308455061221</v>
      </c>
      <c r="AB37" s="103">
        <f>Y37/EligibleProperties[[#This Row],[Forestland Acreage]]</f>
        <v>0.27023773723845151</v>
      </c>
      <c r="AC37">
        <v>1548188.5914050001</v>
      </c>
      <c r="AD37">
        <v>3533141.5735070002</v>
      </c>
      <c r="AE37" s="96">
        <v>0.68087953357629183</v>
      </c>
      <c r="AF37">
        <f t="shared" si="12"/>
        <v>8.3638593558227337E-2</v>
      </c>
      <c r="AG37">
        <f t="shared" si="13"/>
        <v>2.1925740765938988</v>
      </c>
      <c r="AH37">
        <f t="shared" si="14"/>
        <v>2.0144863521108225E-3</v>
      </c>
      <c r="AI37">
        <f t="shared" si="15"/>
        <v>0.97043701031389096</v>
      </c>
      <c r="AJ37">
        <f t="shared" si="16"/>
        <v>2.6394270041322319</v>
      </c>
      <c r="AK37">
        <f t="shared" si="17"/>
        <v>1.0243003814048108</v>
      </c>
      <c r="AL37">
        <f t="shared" si="18"/>
        <v>1.0249166518010322</v>
      </c>
      <c r="AM37">
        <f t="shared" si="19"/>
        <v>0.65487484422213227</v>
      </c>
      <c r="AN37">
        <f t="shared" si="20"/>
        <v>0.71091395707373306</v>
      </c>
      <c r="AO37">
        <f t="shared" si="21"/>
        <v>0.19593055665550965</v>
      </c>
      <c r="AP37">
        <f t="shared" si="22"/>
        <v>2.8990313897667019</v>
      </c>
      <c r="AQ37">
        <f>SUMPRODUCT(EligibleProperties[[#This Row],[Deciduous Forest %]:[Woody Wetlands %]],EligibleProperties[[#This Row],[Normalized Deciduous Forest  Similarity]:[Normalized Woody Wetlands Similarity]])</f>
        <v>1.6108112726410255</v>
      </c>
      <c r="AR37">
        <f>SUMPRODUCT(EligibleProperties[[#This Row],[Normalized Pre-Merchantable Timber Similarity]:[Normalized Sawtimber Similarity]],EligibleProperties[[#This Row],[Pre-Merchantable Timber %]:[Sawtimber %]])</f>
        <v>1.0216558282571042</v>
      </c>
      <c r="AS37">
        <f t="shared" si="23"/>
        <v>1.0029064186503993</v>
      </c>
    </row>
    <row r="38" spans="1:45" x14ac:dyDescent="0.2">
      <c r="A38">
        <v>132</v>
      </c>
      <c r="B38" t="s">
        <v>94</v>
      </c>
      <c r="C38" t="s">
        <v>95</v>
      </c>
      <c r="D38">
        <v>7362.0934252099896</v>
      </c>
      <c r="E38">
        <v>1.55676390324</v>
      </c>
      <c r="F38">
        <v>302.85526815700001</v>
      </c>
      <c r="G38">
        <v>0.66718452995099997</v>
      </c>
      <c r="H38">
        <v>821.84267304100001</v>
      </c>
      <c r="I38">
        <v>1126.9218896299899</v>
      </c>
      <c r="J38" s="103">
        <f>EligibleProperties[[#This Row],[Deciduous Forest Acreage]]/EligibleProperties[[#This Row],[Forestland Acreage]]</f>
        <v>1.3814301750329325E-3</v>
      </c>
      <c r="K38" s="103">
        <f>EligibleProperties[[#This Row],[Evergreen Forest Acreage]]/EligibleProperties[[#This Row],[Forestland Acreage]]</f>
        <v>0.26874557229200563</v>
      </c>
      <c r="L38" s="103">
        <f>EligibleProperties[[#This Row],[Mixed Forest Acreage]]/EligibleProperties[[#This Row],[Forestland Acreage]]</f>
        <v>5.9204150357755614E-4</v>
      </c>
      <c r="M38" s="103">
        <f>EligibleProperties[[#This Row],[Woody Wetlands Acreage]]/EligibleProperties[[#This Row],[Forestland Acreage]]</f>
        <v>0.72928095603044973</v>
      </c>
      <c r="N38">
        <v>0</v>
      </c>
      <c r="O38">
        <v>8.8914914282600002</v>
      </c>
      <c r="P38">
        <v>0</v>
      </c>
      <c r="Q38">
        <v>19.562900339900001</v>
      </c>
      <c r="R38">
        <f>SUM(EligibleProperties[[#This Row],[Deciduous Forest Harvested Acreage]:[Woody Wetlands Harvested Acreage]])</f>
        <v>28.454391768160001</v>
      </c>
      <c r="S38" s="103">
        <f>EligibleProperties[[#This Row],[Harvested Forestland Acreage]]/EligibleProperties[[#This Row],[Forestland Acreage]]</f>
        <v>2.5249657522849814E-2</v>
      </c>
      <c r="T38" s="96">
        <v>1.77703396524</v>
      </c>
      <c r="U38">
        <v>1.8921374660300001</v>
      </c>
      <c r="V38">
        <v>110.086792453</v>
      </c>
      <c r="W38">
        <v>21.096686999999999</v>
      </c>
      <c r="X38">
        <v>96.226292000000001</v>
      </c>
      <c r="Y38">
        <v>979.44446000000005</v>
      </c>
      <c r="Z38" s="103">
        <f>W38/EligibleProperties[[#This Row],[Forestland Acreage]]</f>
        <v>1.8720629348079148E-2</v>
      </c>
      <c r="AA38" s="103">
        <f>X38/EligibleProperties[[#This Row],[Forestland Acreage]]</f>
        <v>8.5388608461225868E-2</v>
      </c>
      <c r="AB38" s="103">
        <f>Y38/EligibleProperties[[#This Row],[Forestland Acreage]]</f>
        <v>0.8691325184228943</v>
      </c>
      <c r="AC38">
        <v>1615163.579984</v>
      </c>
      <c r="AD38">
        <v>3594340.0763170002</v>
      </c>
      <c r="AE38" s="96">
        <v>0.42614443468562963</v>
      </c>
      <c r="AF38">
        <f t="shared" si="12"/>
        <v>7.8392159800758421E-2</v>
      </c>
      <c r="AG38">
        <f t="shared" si="13"/>
        <v>2.9705336666684201</v>
      </c>
      <c r="AH38">
        <f t="shared" si="14"/>
        <v>1.9233449110355738E-3</v>
      </c>
      <c r="AI38">
        <f t="shared" si="15"/>
        <v>1.7126140786346578</v>
      </c>
      <c r="AJ38">
        <f t="shared" si="16"/>
        <v>1.9181421506803611</v>
      </c>
      <c r="AK38">
        <f t="shared" si="17"/>
        <v>0.10724509385900793</v>
      </c>
      <c r="AL38">
        <f t="shared" si="18"/>
        <v>0.10297669038215695</v>
      </c>
      <c r="AM38">
        <f t="shared" si="19"/>
        <v>0.5028273564322121</v>
      </c>
      <c r="AN38">
        <f t="shared" si="20"/>
        <v>2.1307695301252547</v>
      </c>
      <c r="AO38">
        <f t="shared" si="21"/>
        <v>1.2685279787853114</v>
      </c>
      <c r="AP38">
        <f t="shared" si="22"/>
        <v>3.1268106735647736</v>
      </c>
      <c r="AQ38">
        <f>SUMPRODUCT(EligibleProperties[[#This Row],[Deciduous Forest %]:[Woody Wetlands %]],EligibleProperties[[#This Row],[Normalized Deciduous Forest  Similarity]:[Normalized Woody Wetlands Similarity]])</f>
        <v>2.0474040348344134</v>
      </c>
      <c r="AR38">
        <f>SUMPRODUCT(EligibleProperties[[#This Row],[Normalized Pre-Merchantable Timber Similarity]:[Normalized Sawtimber Similarity]],EligibleProperties[[#This Row],[Pre-Merchantable Timber %]:[Sawtimber %]])</f>
        <v>2.8658200208492031</v>
      </c>
      <c r="AS38">
        <f t="shared" si="23"/>
        <v>1.0087362718404371</v>
      </c>
    </row>
    <row r="39" spans="1:45" x14ac:dyDescent="0.2">
      <c r="A39">
        <v>108</v>
      </c>
      <c r="B39" t="s">
        <v>94</v>
      </c>
      <c r="C39" t="s">
        <v>95</v>
      </c>
      <c r="D39">
        <v>6985.6973909500002</v>
      </c>
      <c r="E39">
        <v>0</v>
      </c>
      <c r="F39">
        <v>3807.9925686900001</v>
      </c>
      <c r="G39">
        <v>0</v>
      </c>
      <c r="H39">
        <v>2188.2150044700002</v>
      </c>
      <c r="I39">
        <v>5996.2075731599898</v>
      </c>
      <c r="J39" s="103">
        <f>EligibleProperties[[#This Row],[Deciduous Forest Acreage]]/EligibleProperties[[#This Row],[Forestland Acreage]]</f>
        <v>0</v>
      </c>
      <c r="K39" s="103">
        <f>EligibleProperties[[#This Row],[Evergreen Forest Acreage]]/EligibleProperties[[#This Row],[Forestland Acreage]]</f>
        <v>0.63506683553371313</v>
      </c>
      <c r="L39" s="103">
        <f>EligibleProperties[[#This Row],[Mixed Forest Acreage]]/EligibleProperties[[#This Row],[Forestland Acreage]]</f>
        <v>0</v>
      </c>
      <c r="M39" s="103">
        <f>EligibleProperties[[#This Row],[Woody Wetlands Acreage]]/EligibleProperties[[#This Row],[Forestland Acreage]]</f>
        <v>0.36493316446628865</v>
      </c>
      <c r="N39">
        <v>0</v>
      </c>
      <c r="O39">
        <v>1897.03881662</v>
      </c>
      <c r="P39">
        <v>0</v>
      </c>
      <c r="Q39">
        <v>379.77069761899901</v>
      </c>
      <c r="R39">
        <f>SUM(EligibleProperties[[#This Row],[Deciduous Forest Harvested Acreage]:[Woody Wetlands Harvested Acreage]])</f>
        <v>2276.8095142389989</v>
      </c>
      <c r="S39" s="103">
        <f>EligibleProperties[[#This Row],[Harvested Forestland Acreage]]/EligibleProperties[[#This Row],[Forestland Acreage]]</f>
        <v>0.37970825500277416</v>
      </c>
      <c r="T39" s="96">
        <v>21.9273050826</v>
      </c>
      <c r="U39">
        <v>21.9288300087</v>
      </c>
      <c r="V39">
        <v>128.753566333999</v>
      </c>
      <c r="W39">
        <v>288.58887900000002</v>
      </c>
      <c r="X39">
        <v>2322.7629189999998</v>
      </c>
      <c r="Y39">
        <v>2196.3298199999999</v>
      </c>
      <c r="Z39" s="103">
        <f>W39/EligibleProperties[[#This Row],[Forestland Acreage]]</f>
        <v>4.8128567178323055E-2</v>
      </c>
      <c r="AA39" s="103">
        <f>X39/EligibleProperties[[#This Row],[Forestland Acreage]]</f>
        <v>0.38737199982820281</v>
      </c>
      <c r="AB39" s="103">
        <f>Y39/EligibleProperties[[#This Row],[Forestland Acreage]]</f>
        <v>0.36628648911874451</v>
      </c>
      <c r="AC39">
        <v>1554391.7556040001</v>
      </c>
      <c r="AD39">
        <v>3491384.8669449999</v>
      </c>
      <c r="AE39" s="96">
        <v>0.78817853164119123</v>
      </c>
      <c r="AF39">
        <f t="shared" si="12"/>
        <v>8.7573418876452924E-2</v>
      </c>
      <c r="AG39">
        <f t="shared" si="13"/>
        <v>2.1248054764878419</v>
      </c>
      <c r="AH39">
        <f t="shared" si="14"/>
        <v>2.0144863521108225E-3</v>
      </c>
      <c r="AI39">
        <f t="shared" si="15"/>
        <v>1.2866803427045821</v>
      </c>
      <c r="AJ39">
        <f t="shared" si="16"/>
        <v>1.5257385234383132</v>
      </c>
      <c r="AK39">
        <f t="shared" si="17"/>
        <v>0.61448576702038049</v>
      </c>
      <c r="AL39">
        <f t="shared" si="18"/>
        <v>0.6148236673257591</v>
      </c>
      <c r="AM39">
        <f t="shared" si="19"/>
        <v>1.2332872257769838</v>
      </c>
      <c r="AN39">
        <f t="shared" si="20"/>
        <v>1.8373203399544358</v>
      </c>
      <c r="AO39">
        <f t="shared" si="21"/>
        <v>0.54802745457556634</v>
      </c>
      <c r="AP39">
        <f t="shared" si="22"/>
        <v>2.7965931894741782</v>
      </c>
      <c r="AQ39">
        <f>SUMPRODUCT(EligibleProperties[[#This Row],[Deciduous Forest %]:[Woody Wetlands %]],EligibleProperties[[#This Row],[Normalized Deciduous Forest  Similarity]:[Normalized Woody Wetlands Similarity]])</f>
        <v>1.8189458191975891</v>
      </c>
      <c r="AR39">
        <f>SUMPRODUCT(EligibleProperties[[#This Row],[Normalized Pre-Merchantable Timber Similarity]:[Normalized Sawtimber Similarity]],EligibleProperties[[#This Row],[Pre-Merchantable Timber %]:[Sawtimber %]])</f>
        <v>1.3250723873151817</v>
      </c>
      <c r="AS39">
        <f t="shared" si="23"/>
        <v>1.0657988997128476</v>
      </c>
    </row>
    <row r="40" spans="1:45" x14ac:dyDescent="0.2">
      <c r="A40">
        <v>62</v>
      </c>
      <c r="B40" t="s">
        <v>94</v>
      </c>
      <c r="C40" t="s">
        <v>95</v>
      </c>
      <c r="D40">
        <v>10147.264263200001</v>
      </c>
      <c r="E40">
        <v>40.186316502499899</v>
      </c>
      <c r="F40">
        <v>6032.11626677</v>
      </c>
      <c r="G40">
        <v>2.4971313415399998</v>
      </c>
      <c r="H40">
        <v>2570.4657933600001</v>
      </c>
      <c r="I40">
        <v>8645.2655079699907</v>
      </c>
      <c r="J40" s="103">
        <f>EligibleProperties[[#This Row],[Deciduous Forest Acreage]]/EligibleProperties[[#This Row],[Forestland Acreage]]</f>
        <v>4.6483611712621782E-3</v>
      </c>
      <c r="K40" s="103">
        <f>EligibleProperties[[#This Row],[Evergreen Forest Acreage]]/EligibleProperties[[#This Row],[Forestland Acreage]]</f>
        <v>0.69773638082127698</v>
      </c>
      <c r="L40" s="103">
        <f>EligibleProperties[[#This Row],[Mixed Forest Acreage]]/EligibleProperties[[#This Row],[Forestland Acreage]]</f>
        <v>2.8884380002417711E-4</v>
      </c>
      <c r="M40" s="103">
        <f>EligibleProperties[[#This Row],[Woody Wetlands Acreage]]/EligibleProperties[[#This Row],[Forestland Acreage]]</f>
        <v>0.29732641420790507</v>
      </c>
      <c r="N40">
        <v>1.8515828345400001</v>
      </c>
      <c r="O40">
        <v>1631.25571237999</v>
      </c>
      <c r="P40">
        <v>0.286161637794</v>
      </c>
      <c r="Q40">
        <v>232.707326053999</v>
      </c>
      <c r="R40">
        <f>SUM(EligibleProperties[[#This Row],[Deciduous Forest Harvested Acreage]:[Woody Wetlands Harvested Acreage]])</f>
        <v>1866.100782906323</v>
      </c>
      <c r="S40" s="103">
        <f>EligibleProperties[[#This Row],[Harvested Forestland Acreage]]/EligibleProperties[[#This Row],[Forestland Acreage]]</f>
        <v>0.21585233920068528</v>
      </c>
      <c r="T40" s="96">
        <v>35.571816357800003</v>
      </c>
      <c r="U40">
        <v>35.595749613499898</v>
      </c>
      <c r="V40">
        <v>89.697008113600006</v>
      </c>
      <c r="W40">
        <v>1151.7419930000001</v>
      </c>
      <c r="X40">
        <v>4929.6267479999997</v>
      </c>
      <c r="Y40">
        <v>2368.143904</v>
      </c>
      <c r="Z40" s="103">
        <f>W40/EligibleProperties[[#This Row],[Forestland Acreage]]</f>
        <v>0.13322228125188518</v>
      </c>
      <c r="AA40" s="103">
        <f>X40/EligibleProperties[[#This Row],[Forestland Acreage]]</f>
        <v>0.5702111454478086</v>
      </c>
      <c r="AB40" s="103">
        <f>Y40/EligibleProperties[[#This Row],[Forestland Acreage]]</f>
        <v>0.27392379121460525</v>
      </c>
      <c r="AC40">
        <v>1552638.007589</v>
      </c>
      <c r="AD40">
        <v>3405430.1055279998</v>
      </c>
      <c r="AE40" s="96">
        <v>1.4094855657558405</v>
      </c>
      <c r="AF40">
        <f t="shared" si="12"/>
        <v>0.14943168018796846</v>
      </c>
      <c r="AG40">
        <f t="shared" si="13"/>
        <v>1.5881634140987591</v>
      </c>
      <c r="AH40">
        <f t="shared" si="14"/>
        <v>1.2723987673390058E-2</v>
      </c>
      <c r="AI40">
        <f t="shared" si="15"/>
        <v>1.1675228460039131</v>
      </c>
      <c r="AJ40">
        <f t="shared" si="16"/>
        <v>0.21638283382358536</v>
      </c>
      <c r="AK40">
        <f t="shared" si="17"/>
        <v>1.103197050931821</v>
      </c>
      <c r="AL40">
        <f t="shared" si="18"/>
        <v>1.1044314087331364</v>
      </c>
      <c r="AM40">
        <f t="shared" si="19"/>
        <v>0.29505658963555398</v>
      </c>
      <c r="AN40">
        <f t="shared" si="20"/>
        <v>0.8904082809410625</v>
      </c>
      <c r="AO40">
        <f t="shared" si="21"/>
        <v>0.29554580290488336</v>
      </c>
      <c r="AP40">
        <f t="shared" si="22"/>
        <v>2.7499692293093441</v>
      </c>
      <c r="AQ40">
        <f>SUMPRODUCT(EligibleProperties[[#This Row],[Deciduous Forest %]:[Woody Wetlands %]],EligibleProperties[[#This Row],[Normalized Deciduous Forest  Similarity]:[Normalized Woody Wetlands Similarity]])</f>
        <v>1.4559530616790761</v>
      </c>
      <c r="AR40">
        <f>SUMPRODUCT(EligibleProperties[[#This Row],[Normalized Pre-Merchantable Timber Similarity]:[Normalized Sawtimber Similarity]],EligibleProperties[[#This Row],[Pre-Merchantable Timber %]:[Sawtimber %]])</f>
        <v>1.0404277302551455</v>
      </c>
      <c r="AS40">
        <f t="shared" si="23"/>
        <v>1.0680919011650956</v>
      </c>
    </row>
    <row r="41" spans="1:45" x14ac:dyDescent="0.2">
      <c r="A41">
        <v>92</v>
      </c>
      <c r="B41" t="s">
        <v>94</v>
      </c>
      <c r="C41" t="s">
        <v>95</v>
      </c>
      <c r="D41">
        <v>23620.124666600001</v>
      </c>
      <c r="E41">
        <v>76.023635213700004</v>
      </c>
      <c r="F41">
        <v>12078.1490821999</v>
      </c>
      <c r="G41">
        <v>2.0985950560500002</v>
      </c>
      <c r="H41">
        <v>8249.7937510400006</v>
      </c>
      <c r="I41">
        <v>20406.0650634999</v>
      </c>
      <c r="J41" s="103">
        <f>EligibleProperties[[#This Row],[Deciduous Forest Acreage]]/EligibleProperties[[#This Row],[Forestland Acreage]]</f>
        <v>3.725541155393189E-3</v>
      </c>
      <c r="K41" s="103">
        <f>EligibleProperties[[#This Row],[Evergreen Forest Acreage]]/EligibleProperties[[#This Row],[Forestland Acreage]]</f>
        <v>0.59189015837276482</v>
      </c>
      <c r="L41" s="103">
        <f>EligibleProperties[[#This Row],[Mixed Forest Acreage]]/EligibleProperties[[#This Row],[Forestland Acreage]]</f>
        <v>1.0284173109904141E-4</v>
      </c>
      <c r="M41" s="103">
        <f>EligibleProperties[[#This Row],[Woody Wetlands Acreage]]/EligibleProperties[[#This Row],[Forestland Acreage]]</f>
        <v>0.40428145874122073</v>
      </c>
      <c r="N41">
        <v>5.6545804973199996</v>
      </c>
      <c r="O41">
        <v>3399.2111871000002</v>
      </c>
      <c r="P41">
        <v>0.25126437574600002</v>
      </c>
      <c r="Q41">
        <v>701.68451997600005</v>
      </c>
      <c r="R41">
        <f>SUM(EligibleProperties[[#This Row],[Deciduous Forest Harvested Acreage]:[Woody Wetlands Harvested Acreage]])</f>
        <v>4106.8015519490655</v>
      </c>
      <c r="S41" s="103">
        <f>EligibleProperties[[#This Row],[Harvested Forestland Acreage]]/EligibleProperties[[#This Row],[Forestland Acreage]]</f>
        <v>0.20125396734595616</v>
      </c>
      <c r="T41" s="96">
        <v>38.4270989709999</v>
      </c>
      <c r="U41">
        <v>38.431043339799899</v>
      </c>
      <c r="V41">
        <v>75.992338795500004</v>
      </c>
      <c r="W41">
        <v>2118.142331</v>
      </c>
      <c r="X41">
        <v>8294.0041600000004</v>
      </c>
      <c r="Y41">
        <v>9589.4604920000002</v>
      </c>
      <c r="Z41" s="103">
        <f>W41/EligibleProperties[[#This Row],[Forestland Acreage]]</f>
        <v>0.10379964605663722</v>
      </c>
      <c r="AA41" s="103">
        <f>X41/EligibleProperties[[#This Row],[Forestland Acreage]]</f>
        <v>0.4064479915255878</v>
      </c>
      <c r="AB41" s="103">
        <f>Y41/EligibleProperties[[#This Row],[Forestland Acreage]]</f>
        <v>0.46993187869191699</v>
      </c>
      <c r="AC41">
        <v>1482137.5254480001</v>
      </c>
      <c r="AD41">
        <v>3426989.9445150001</v>
      </c>
      <c r="AE41" s="96">
        <v>1.9075877761593096</v>
      </c>
      <c r="AF41">
        <f t="shared" si="12"/>
        <v>0.36078788325830591</v>
      </c>
      <c r="AG41">
        <f t="shared" si="13"/>
        <v>0.12936167472370741</v>
      </c>
      <c r="AH41">
        <f t="shared" si="14"/>
        <v>1.0371761903682886E-2</v>
      </c>
      <c r="AI41">
        <f t="shared" si="15"/>
        <v>0.6028711519899409</v>
      </c>
      <c r="AJ41">
        <f t="shared" si="16"/>
        <v>1.8912990331626878</v>
      </c>
      <c r="AK41">
        <f t="shared" si="17"/>
        <v>1.2054659269422943</v>
      </c>
      <c r="AL41">
        <f t="shared" si="18"/>
        <v>1.2060038038083742</v>
      </c>
      <c r="AM41">
        <f t="shared" si="19"/>
        <v>0.83134159653235784</v>
      </c>
      <c r="AN41">
        <f t="shared" si="20"/>
        <v>0.16976994125880518</v>
      </c>
      <c r="AO41">
        <f t="shared" si="21"/>
        <v>1.3842481667422717</v>
      </c>
      <c r="AP41">
        <f t="shared" si="22"/>
        <v>0.79037215147857887</v>
      </c>
      <c r="AQ41">
        <f>SUMPRODUCT(EligibleProperties[[#This Row],[Deciduous Forest %]:[Woody Wetlands %]],EligibleProperties[[#This Row],[Normalized Deciduous Forest  Similarity]:[Normalized Woody Wetlands Similarity]])</f>
        <v>0.32164272765646951</v>
      </c>
      <c r="AR41">
        <f>SUMPRODUCT(EligibleProperties[[#This Row],[Normalized Pre-Merchantable Timber Similarity]:[Normalized Sawtimber Similarity]],EligibleProperties[[#This Row],[Pre-Merchantable Timber %]:[Sawtimber %]])</f>
        <v>0.95166801696919434</v>
      </c>
      <c r="AS41">
        <f t="shared" si="23"/>
        <v>1.0706183080113332</v>
      </c>
    </row>
    <row r="42" spans="1:45" x14ac:dyDescent="0.2">
      <c r="A42">
        <v>215</v>
      </c>
      <c r="B42" t="s">
        <v>94</v>
      </c>
      <c r="C42" t="s">
        <v>95</v>
      </c>
      <c r="D42">
        <v>7130.9357008300003</v>
      </c>
      <c r="E42">
        <v>189.203569004999</v>
      </c>
      <c r="F42">
        <v>4062.121975</v>
      </c>
      <c r="G42">
        <v>10.9632408025</v>
      </c>
      <c r="H42">
        <v>1915.13264193999</v>
      </c>
      <c r="I42">
        <v>6177.4214267500001</v>
      </c>
      <c r="J42" s="103">
        <f>EligibleProperties[[#This Row],[Deciduous Forest Acreage]]/EligibleProperties[[#This Row],[Forestland Acreage]]</f>
        <v>3.0628243717628439E-2</v>
      </c>
      <c r="K42" s="103">
        <f>EligibleProperties[[#This Row],[Evergreen Forest Acreage]]/EligibleProperties[[#This Row],[Forestland Acreage]]</f>
        <v>0.65757566051910443</v>
      </c>
      <c r="L42" s="103">
        <f>EligibleProperties[[#This Row],[Mixed Forest Acreage]]/EligibleProperties[[#This Row],[Forestland Acreage]]</f>
        <v>1.7747276808776609E-3</v>
      </c>
      <c r="M42" s="103">
        <f>EligibleProperties[[#This Row],[Woody Wetlands Acreage]]/EligibleProperties[[#This Row],[Forestland Acreage]]</f>
        <v>0.31002136808198294</v>
      </c>
      <c r="N42">
        <v>9.3949823803200001</v>
      </c>
      <c r="O42">
        <v>1290.9216271099899</v>
      </c>
      <c r="P42">
        <v>9.5718257799099996E-2</v>
      </c>
      <c r="Q42">
        <v>257.04370871600003</v>
      </c>
      <c r="R42">
        <f>SUM(EligibleProperties[[#This Row],[Deciduous Forest Harvested Acreage]:[Woody Wetlands Harvested Acreage]])</f>
        <v>1557.456036464109</v>
      </c>
      <c r="S42" s="103">
        <f>EligibleProperties[[#This Row],[Harvested Forestland Acreage]]/EligibleProperties[[#This Row],[Forestland Acreage]]</f>
        <v>0.25212073596272377</v>
      </c>
      <c r="T42" s="96">
        <v>5.4963539574500002</v>
      </c>
      <c r="U42">
        <v>5.4926982221999996</v>
      </c>
      <c r="V42">
        <v>118.72241499</v>
      </c>
      <c r="W42">
        <v>518.84487799999999</v>
      </c>
      <c r="X42">
        <v>1443.6285290000001</v>
      </c>
      <c r="Y42">
        <v>4159.1568509999997</v>
      </c>
      <c r="Z42" s="103">
        <f>W42/EligibleProperties[[#This Row],[Forestland Acreage]]</f>
        <v>8.3990526492697004E-2</v>
      </c>
      <c r="AA42" s="103">
        <f>X42/EligibleProperties[[#This Row],[Forestland Acreage]]</f>
        <v>0.23369435712264602</v>
      </c>
      <c r="AB42" s="103">
        <f>Y42/EligibleProperties[[#This Row],[Forestland Acreage]]</f>
        <v>0.67328365084332142</v>
      </c>
      <c r="AC42">
        <v>1691388.8925280001</v>
      </c>
      <c r="AD42">
        <v>3713129.3143389998</v>
      </c>
      <c r="AE42" s="96">
        <v>1.8811268386618873</v>
      </c>
      <c r="AF42">
        <f t="shared" si="12"/>
        <v>1.0282842789193216</v>
      </c>
      <c r="AG42">
        <f t="shared" si="13"/>
        <v>2.0634885052988565</v>
      </c>
      <c r="AH42">
        <f t="shared" si="14"/>
        <v>6.2692338281033877E-2</v>
      </c>
      <c r="AI42">
        <f t="shared" si="15"/>
        <v>1.3718072061616109</v>
      </c>
      <c r="AJ42">
        <f t="shared" si="16"/>
        <v>1.7378256940611543</v>
      </c>
      <c r="AK42">
        <f t="shared" si="17"/>
        <v>2.5971377732334711E-2</v>
      </c>
      <c r="AL42">
        <f t="shared" si="18"/>
        <v>2.6010855502674568E-2</v>
      </c>
      <c r="AM42">
        <f t="shared" si="19"/>
        <v>0.84075268569913519</v>
      </c>
      <c r="AN42">
        <f t="shared" si="20"/>
        <v>1.5847206811258039</v>
      </c>
      <c r="AO42">
        <f t="shared" si="21"/>
        <v>0.83251268655635347</v>
      </c>
      <c r="AP42">
        <f t="shared" si="22"/>
        <v>2.2639548447398545</v>
      </c>
      <c r="AQ42">
        <f>SUMPRODUCT(EligibleProperties[[#This Row],[Deciduous Forest %]:[Woody Wetlands %]],EligibleProperties[[#This Row],[Normalized Deciduous Forest  Similarity]:[Normalized Woody Wetlands Similarity]])</f>
        <v>1.8137951669782937</v>
      </c>
      <c r="AR42">
        <f>SUMPRODUCT(EligibleProperties[[#This Row],[Normalized Pre-Merchantable Timber Similarity]:[Normalized Sawtimber Similarity]],EligibleProperties[[#This Row],[Pre-Merchantable Timber %]:[Sawtimber %]])</f>
        <v>1.8519388246437298</v>
      </c>
      <c r="AS42">
        <f t="shared" si="23"/>
        <v>1.0732659582030093</v>
      </c>
    </row>
    <row r="43" spans="1:45" x14ac:dyDescent="0.2">
      <c r="A43">
        <v>83</v>
      </c>
      <c r="B43" t="s">
        <v>94</v>
      </c>
      <c r="C43" t="s">
        <v>95</v>
      </c>
      <c r="D43">
        <v>7613.4678601300002</v>
      </c>
      <c r="E43">
        <v>0.22239484331500001</v>
      </c>
      <c r="F43">
        <v>2095.7314569700002</v>
      </c>
      <c r="G43">
        <v>0</v>
      </c>
      <c r="H43">
        <v>5117.5430301699898</v>
      </c>
      <c r="I43">
        <v>7213.4968819799897</v>
      </c>
      <c r="J43" s="103">
        <f>EligibleProperties[[#This Row],[Deciduous Forest Acreage]]/EligibleProperties[[#This Row],[Forestland Acreage]]</f>
        <v>3.0830379073229208E-5</v>
      </c>
      <c r="K43" s="103">
        <f>EligibleProperties[[#This Row],[Evergreen Forest Acreage]]/EligibleProperties[[#This Row],[Forestland Acreage]]</f>
        <v>0.29052919703969643</v>
      </c>
      <c r="L43" s="103">
        <f>EligibleProperties[[#This Row],[Mixed Forest Acreage]]/EligibleProperties[[#This Row],[Forestland Acreage]]</f>
        <v>0</v>
      </c>
      <c r="M43" s="103">
        <f>EligibleProperties[[#This Row],[Woody Wetlands Acreage]]/EligibleProperties[[#This Row],[Forestland Acreage]]</f>
        <v>0.70943997258169</v>
      </c>
      <c r="N43">
        <v>0</v>
      </c>
      <c r="O43">
        <v>343.71039741099901</v>
      </c>
      <c r="P43">
        <v>0</v>
      </c>
      <c r="Q43">
        <v>195.22075399400001</v>
      </c>
      <c r="R43">
        <f>SUM(EligibleProperties[[#This Row],[Deciduous Forest Harvested Acreage]:[Woody Wetlands Harvested Acreage]])</f>
        <v>538.93115140499901</v>
      </c>
      <c r="S43" s="103">
        <f>EligibleProperties[[#This Row],[Harvested Forestland Acreage]]/EligibleProperties[[#This Row],[Forestland Acreage]]</f>
        <v>7.4711497103617103E-2</v>
      </c>
      <c r="T43" s="96">
        <v>37.219563676699899</v>
      </c>
      <c r="U43">
        <v>37.1702894688</v>
      </c>
      <c r="V43">
        <v>97.794392523400006</v>
      </c>
      <c r="W43">
        <v>1216.505541</v>
      </c>
      <c r="X43">
        <v>2368.211816</v>
      </c>
      <c r="Y43">
        <v>3558.969501</v>
      </c>
      <c r="Z43" s="103">
        <f>W43/EligibleProperties[[#This Row],[Forestland Acreage]]</f>
        <v>0.16864297037944911</v>
      </c>
      <c r="AA43" s="103">
        <f>X43/EligibleProperties[[#This Row],[Forestland Acreage]]</f>
        <v>0.32830288204823671</v>
      </c>
      <c r="AB43" s="103">
        <f>Y43/EligibleProperties[[#This Row],[Forestland Acreage]]</f>
        <v>0.49337645239587596</v>
      </c>
      <c r="AC43">
        <v>1509435.616841</v>
      </c>
      <c r="AD43">
        <v>3428454.1761639998</v>
      </c>
      <c r="AE43" s="96">
        <v>1.6062457957597327</v>
      </c>
      <c r="AF43">
        <f t="shared" si="12"/>
        <v>8.6261810437097464E-2</v>
      </c>
      <c r="AG43">
        <f t="shared" si="13"/>
        <v>2.5379440690648964</v>
      </c>
      <c r="AH43">
        <f t="shared" si="14"/>
        <v>2.0144863521108225E-3</v>
      </c>
      <c r="AI43">
        <f t="shared" si="15"/>
        <v>0.37353273201915344</v>
      </c>
      <c r="AJ43">
        <f t="shared" si="16"/>
        <v>1.2976413009257086</v>
      </c>
      <c r="AK43">
        <f t="shared" si="17"/>
        <v>1.1622151199223056</v>
      </c>
      <c r="AL43">
        <f t="shared" si="18"/>
        <v>1.1608381868953959</v>
      </c>
      <c r="AM43">
        <f t="shared" si="19"/>
        <v>2.1806645314627573E-2</v>
      </c>
      <c r="AN43">
        <f t="shared" si="20"/>
        <v>0.81936018577576908</v>
      </c>
      <c r="AO43">
        <f t="shared" si="21"/>
        <v>0.53332032884668212</v>
      </c>
      <c r="AP43">
        <f t="shared" si="22"/>
        <v>2.4268233968769275</v>
      </c>
      <c r="AQ43">
        <f>SUMPRODUCT(EligibleProperties[[#This Row],[Deciduous Forest %]:[Woody Wetlands %]],EligibleProperties[[#This Row],[Normalized Deciduous Forest  Similarity]:[Normalized Woody Wetlands Similarity]])</f>
        <v>1.0023485631634315</v>
      </c>
      <c r="AR43">
        <f>SUMPRODUCT(EligibleProperties[[#This Row],[Normalized Pre-Merchantable Timber Similarity]:[Normalized Sawtimber Similarity]],EligibleProperties[[#This Row],[Pre-Merchantable Timber %]:[Sawtimber %]])</f>
        <v>1.5106074546976096</v>
      </c>
      <c r="AS43">
        <f t="shared" si="23"/>
        <v>1.0773436276255171</v>
      </c>
    </row>
    <row r="44" spans="1:45" x14ac:dyDescent="0.2">
      <c r="A44">
        <v>74</v>
      </c>
      <c r="B44" t="s">
        <v>94</v>
      </c>
      <c r="C44" t="s">
        <v>95</v>
      </c>
      <c r="D44">
        <v>11309.9404027</v>
      </c>
      <c r="E44">
        <v>105.543812966999</v>
      </c>
      <c r="F44">
        <v>8834.7171256700003</v>
      </c>
      <c r="G44">
        <v>43.908907625300003</v>
      </c>
      <c r="H44">
        <v>1200.9457427499899</v>
      </c>
      <c r="I44">
        <v>10185.115589000001</v>
      </c>
      <c r="J44" s="103">
        <f>EligibleProperties[[#This Row],[Deciduous Forest Acreage]]/EligibleProperties[[#This Row],[Forestland Acreage]]</f>
        <v>1.0362554263104003E-2</v>
      </c>
      <c r="K44" s="103">
        <f>EligibleProperties[[#This Row],[Evergreen Forest Acreage]]/EligibleProperties[[#This Row],[Forestland Acreage]]</f>
        <v>0.86741451763311939</v>
      </c>
      <c r="L44" s="103">
        <f>EligibleProperties[[#This Row],[Mixed Forest Acreage]]/EligibleProperties[[#This Row],[Forestland Acreage]]</f>
        <v>4.3110858430239068E-3</v>
      </c>
      <c r="M44" s="103">
        <f>EligibleProperties[[#This Row],[Woody Wetlands Acreage]]/EligibleProperties[[#This Row],[Forestland Acreage]]</f>
        <v>0.11791184226195921</v>
      </c>
      <c r="N44">
        <v>23.609796115999899</v>
      </c>
      <c r="O44">
        <v>3733.6321950299898</v>
      </c>
      <c r="P44">
        <v>10.9396586886</v>
      </c>
      <c r="Q44">
        <v>445.85386947699902</v>
      </c>
      <c r="R44">
        <f>SUM(EligibleProperties[[#This Row],[Deciduous Forest Harvested Acreage]:[Woody Wetlands Harvested Acreage]])</f>
        <v>4214.0355193115884</v>
      </c>
      <c r="S44" s="103">
        <f>EligibleProperties[[#This Row],[Harvested Forestland Acreage]]/EligibleProperties[[#This Row],[Forestland Acreage]]</f>
        <v>0.41374449631801702</v>
      </c>
      <c r="T44" s="96">
        <v>28.204403629600002</v>
      </c>
      <c r="U44">
        <v>28.144007172799899</v>
      </c>
      <c r="V44">
        <v>54.706290763699897</v>
      </c>
      <c r="W44">
        <v>969.61857099999997</v>
      </c>
      <c r="X44">
        <v>2549.32852</v>
      </c>
      <c r="Y44">
        <v>6689.0308009999999</v>
      </c>
      <c r="Z44" s="103">
        <f>W44/EligibleProperties[[#This Row],[Forestland Acreage]]</f>
        <v>9.5199564749878257E-2</v>
      </c>
      <c r="AA44" s="103">
        <f>X44/EligibleProperties[[#This Row],[Forestland Acreage]]</f>
        <v>0.25029941955232138</v>
      </c>
      <c r="AB44" s="103">
        <f>Y44/EligibleProperties[[#This Row],[Forestland Acreage]]</f>
        <v>0.656745693512227</v>
      </c>
      <c r="AC44">
        <v>1620447.1182220001</v>
      </c>
      <c r="AD44">
        <v>3673943.4106589998</v>
      </c>
      <c r="AE44" s="96">
        <v>1.0665372760851137</v>
      </c>
      <c r="AF44">
        <f t="shared" si="12"/>
        <v>0.53488775758703977</v>
      </c>
      <c r="AG44">
        <f t="shared" si="13"/>
        <v>0.91194495274615905</v>
      </c>
      <c r="AH44">
        <f t="shared" si="14"/>
        <v>0.2571430051895639</v>
      </c>
      <c r="AI44">
        <f t="shared" si="15"/>
        <v>1.5944378077386892</v>
      </c>
      <c r="AJ44">
        <f t="shared" si="16"/>
        <v>1.3144795362671253</v>
      </c>
      <c r="AK44">
        <f t="shared" si="17"/>
        <v>0.83931528478543083</v>
      </c>
      <c r="AL44">
        <f t="shared" si="18"/>
        <v>0.83747799922750976</v>
      </c>
      <c r="AM44">
        <f t="shared" si="19"/>
        <v>1.6642977336398115</v>
      </c>
      <c r="AN44">
        <f t="shared" si="20"/>
        <v>1.0902046574163742</v>
      </c>
      <c r="AO44">
        <f t="shared" si="21"/>
        <v>0.47471151074205131</v>
      </c>
      <c r="AP44">
        <f t="shared" si="22"/>
        <v>1.5774410298022374</v>
      </c>
      <c r="AQ44">
        <f>SUMPRODUCT(EligibleProperties[[#This Row],[Deciduous Forest %]:[Woody Wetlands %]],EligibleProperties[[#This Row],[Normalized Deciduous Forest  Similarity]:[Normalized Woody Wetlands Similarity]])</f>
        <v>0.98568875955882684</v>
      </c>
      <c r="AR44">
        <f>SUMPRODUCT(EligibleProperties[[#This Row],[Normalized Pre-Merchantable Timber Similarity]:[Normalized Sawtimber Similarity]],EligibleProperties[[#This Row],[Pre-Merchantable Timber %]:[Sawtimber %]])</f>
        <v>1.2585846275599819</v>
      </c>
      <c r="AS44">
        <f t="shared" si="23"/>
        <v>1.1086502801427791</v>
      </c>
    </row>
    <row r="45" spans="1:45" x14ac:dyDescent="0.2">
      <c r="A45">
        <v>187</v>
      </c>
      <c r="B45" t="s">
        <v>98</v>
      </c>
      <c r="C45" t="s">
        <v>95</v>
      </c>
      <c r="D45">
        <v>16369.633332199901</v>
      </c>
      <c r="E45">
        <v>220.675480722999</v>
      </c>
      <c r="F45">
        <v>3987.85318262999</v>
      </c>
      <c r="G45">
        <v>101.667828138999</v>
      </c>
      <c r="H45">
        <v>5761.2467003900001</v>
      </c>
      <c r="I45">
        <v>10071.4431918999</v>
      </c>
      <c r="J45" s="103">
        <f>EligibleProperties[[#This Row],[Deciduous Forest Acreage]]/EligibleProperties[[#This Row],[Forestland Acreage]]</f>
        <v>2.1911008831433449E-2</v>
      </c>
      <c r="K45" s="103">
        <f>EligibleProperties[[#This Row],[Evergreen Forest Acreage]]/EligibleProperties[[#This Row],[Forestland Acreage]]</f>
        <v>0.39595647879315621</v>
      </c>
      <c r="L45" s="103">
        <f>EligibleProperties[[#This Row],[Mixed Forest Acreage]]/EligibleProperties[[#This Row],[Forestland Acreage]]</f>
        <v>1.009466331704743E-2</v>
      </c>
      <c r="M45" s="103">
        <f>EligibleProperties[[#This Row],[Woody Wetlands Acreage]]/EligibleProperties[[#This Row],[Forestland Acreage]]</f>
        <v>0.5720378490565845</v>
      </c>
      <c r="N45">
        <v>61.208320576299897</v>
      </c>
      <c r="O45">
        <v>1367.98133086999</v>
      </c>
      <c r="P45">
        <v>18.1879938268</v>
      </c>
      <c r="Q45">
        <v>1558.76318311</v>
      </c>
      <c r="R45">
        <f>SUM(EligibleProperties[[#This Row],[Deciduous Forest Harvested Acreage]:[Woody Wetlands Harvested Acreage]])</f>
        <v>3006.1408283830897</v>
      </c>
      <c r="S45" s="103">
        <f>EligibleProperties[[#This Row],[Harvested Forestland Acreage]]/EligibleProperties[[#This Row],[Forestland Acreage]]</f>
        <v>0.2984816347671822</v>
      </c>
      <c r="T45" s="96">
        <v>34.627177469899898</v>
      </c>
      <c r="U45">
        <v>34.6253003234999</v>
      </c>
      <c r="V45">
        <v>119.282402528999</v>
      </c>
      <c r="W45">
        <v>1482.9166250000001</v>
      </c>
      <c r="X45">
        <v>2178.7069700000002</v>
      </c>
      <c r="Y45">
        <v>6229.5097880000003</v>
      </c>
      <c r="Z45" s="103">
        <f>W45/EligibleProperties[[#This Row],[Forestland Acreage]]</f>
        <v>0.14723973483687589</v>
      </c>
      <c r="AA45" s="103">
        <f>X45/EligibleProperties[[#This Row],[Forestland Acreage]]</f>
        <v>0.21632520071723743</v>
      </c>
      <c r="AB45" s="103">
        <f>Y45/EligibleProperties[[#This Row],[Forestland Acreage]]</f>
        <v>0.61853198884248994</v>
      </c>
      <c r="AC45">
        <v>1571849.4613969999</v>
      </c>
      <c r="AD45">
        <v>3719477.9980179998</v>
      </c>
      <c r="AE45" s="96">
        <v>1.43741656314941</v>
      </c>
      <c r="AF45">
        <f t="shared" si="12"/>
        <v>1.2138948101559255</v>
      </c>
      <c r="AG45">
        <f t="shared" si="13"/>
        <v>2.0814082630636763</v>
      </c>
      <c r="AH45">
        <f t="shared" si="14"/>
        <v>0.5980455182336456</v>
      </c>
      <c r="AI45">
        <f t="shared" si="15"/>
        <v>0.17287358313111312</v>
      </c>
      <c r="AJ45">
        <f t="shared" si="16"/>
        <v>0.60904510331821515</v>
      </c>
      <c r="AK45">
        <f t="shared" si="17"/>
        <v>1.0693625167057814</v>
      </c>
      <c r="AL45">
        <f t="shared" si="18"/>
        <v>1.0696657483819612</v>
      </c>
      <c r="AM45">
        <f t="shared" si="19"/>
        <v>0.86266586829724223</v>
      </c>
      <c r="AN45">
        <f t="shared" si="20"/>
        <v>0.52709701253021124</v>
      </c>
      <c r="AO45">
        <f t="shared" si="21"/>
        <v>0.59464352435470147</v>
      </c>
      <c r="AP45">
        <f t="shared" si="22"/>
        <v>1.7021379632912075</v>
      </c>
      <c r="AQ45">
        <f>SUMPRODUCT(EligibleProperties[[#This Row],[Deciduous Forest %]:[Woody Wetlands %]],EligibleProperties[[#This Row],[Normalized Deciduous Forest  Similarity]:[Normalized Woody Wetlands Similarity]])</f>
        <v>0.95567204748729484</v>
      </c>
      <c r="AR45">
        <f>SUMPRODUCT(EligibleProperties[[#This Row],[Normalized Pre-Merchantable Timber Similarity]:[Normalized Sawtimber Similarity]],EligibleProperties[[#This Row],[Pre-Merchantable Timber %]:[Sawtimber %]])</f>
        <v>1.2590727838383098</v>
      </c>
      <c r="AS45">
        <f t="shared" si="23"/>
        <v>1.1089759213099999</v>
      </c>
    </row>
    <row r="46" spans="1:45" x14ac:dyDescent="0.2">
      <c r="A46">
        <v>63</v>
      </c>
      <c r="B46" t="s">
        <v>94</v>
      </c>
      <c r="C46" t="s">
        <v>95</v>
      </c>
      <c r="D46">
        <v>24768.798860599902</v>
      </c>
      <c r="E46">
        <v>3.6042772761299999</v>
      </c>
      <c r="F46">
        <v>15466.348856000001</v>
      </c>
      <c r="G46">
        <v>0</v>
      </c>
      <c r="H46">
        <v>7586.9159199899896</v>
      </c>
      <c r="I46">
        <v>23056.869053300001</v>
      </c>
      <c r="J46" s="103">
        <f>EligibleProperties[[#This Row],[Deciduous Forest Acreage]]/EligibleProperties[[#This Row],[Forestland Acreage]]</f>
        <v>1.563211929511366E-4</v>
      </c>
      <c r="K46" s="103">
        <f>EligibleProperties[[#This Row],[Evergreen Forest Acreage]]/EligibleProperties[[#This Row],[Forestland Acreage]]</f>
        <v>0.67079137328866378</v>
      </c>
      <c r="L46" s="103">
        <f>EligibleProperties[[#This Row],[Mixed Forest Acreage]]/EligibleProperties[[#This Row],[Forestland Acreage]]</f>
        <v>0</v>
      </c>
      <c r="M46" s="103">
        <f>EligibleProperties[[#This Row],[Woody Wetlands Acreage]]/EligibleProperties[[#This Row],[Forestland Acreage]]</f>
        <v>0.32905230551691567</v>
      </c>
      <c r="N46">
        <v>0.219294260017</v>
      </c>
      <c r="O46">
        <v>4647.9995228500002</v>
      </c>
      <c r="P46">
        <v>0</v>
      </c>
      <c r="Q46">
        <v>492.05795250400001</v>
      </c>
      <c r="R46">
        <f>SUM(EligibleProperties[[#This Row],[Deciduous Forest Harvested Acreage]:[Woody Wetlands Harvested Acreage]])</f>
        <v>5140.2767696140172</v>
      </c>
      <c r="S46" s="103">
        <f>EligibleProperties[[#This Row],[Harvested Forestland Acreage]]/EligibleProperties[[#This Row],[Forestland Acreage]]</f>
        <v>0.22293906244301276</v>
      </c>
      <c r="T46" s="96">
        <v>40.969204908899897</v>
      </c>
      <c r="U46">
        <v>40.962573876299899</v>
      </c>
      <c r="V46">
        <v>95.8982569154999</v>
      </c>
      <c r="W46">
        <v>1967.641443</v>
      </c>
      <c r="X46">
        <v>12432.568759</v>
      </c>
      <c r="Y46">
        <v>8373.3620329999994</v>
      </c>
      <c r="Z46" s="103">
        <f>W46/EligibleProperties[[#This Row],[Forestland Acreage]]</f>
        <v>8.5338622449190799E-2</v>
      </c>
      <c r="AA46" s="103">
        <f>X46/EligibleProperties[[#This Row],[Forestland Acreage]]</f>
        <v>0.53921322666403382</v>
      </c>
      <c r="AB46" s="103">
        <f>Y46/EligibleProperties[[#This Row],[Forestland Acreage]]</f>
        <v>0.36316127804011478</v>
      </c>
      <c r="AC46">
        <v>1546317.6311039999</v>
      </c>
      <c r="AD46">
        <v>3389637.8420150001</v>
      </c>
      <c r="AE46" s="96">
        <v>1.5683727538297425</v>
      </c>
      <c r="AF46">
        <f t="shared" si="12"/>
        <v>6.6316628823756885E-2</v>
      </c>
      <c r="AG46">
        <f t="shared" si="13"/>
        <v>0.6881515400169731</v>
      </c>
      <c r="AH46">
        <f t="shared" si="14"/>
        <v>2.0144863521108225E-3</v>
      </c>
      <c r="AI46">
        <f t="shared" si="15"/>
        <v>0.39623491928090038</v>
      </c>
      <c r="AJ46">
        <f t="shared" si="16"/>
        <v>1.8102628499736759</v>
      </c>
      <c r="AK46">
        <f t="shared" si="17"/>
        <v>1.296517620307676</v>
      </c>
      <c r="AL46">
        <f t="shared" si="18"/>
        <v>1.2966940971678427</v>
      </c>
      <c r="AM46">
        <f t="shared" si="19"/>
        <v>5.2392087537465881E-2</v>
      </c>
      <c r="AN46">
        <f t="shared" si="20"/>
        <v>4.6646969771735325E-3</v>
      </c>
      <c r="AO46">
        <f t="shared" si="21"/>
        <v>2.7234751648056603</v>
      </c>
      <c r="AP46">
        <f t="shared" si="22"/>
        <v>1.1203760998681211</v>
      </c>
      <c r="AQ46">
        <f>SUMPRODUCT(EligibleProperties[[#This Row],[Deciduous Forest %]:[Woody Wetlands %]],EligibleProperties[[#This Row],[Normalized Deciduous Forest  Similarity]:[Normalized Woody Wetlands Similarity]])</f>
        <v>0.59199849696891382</v>
      </c>
      <c r="AR46">
        <f>SUMPRODUCT(EligibleProperties[[#This Row],[Normalized Pre-Merchantable Timber Similarity]:[Normalized Sawtimber Similarity]],EligibleProperties[[#This Row],[Pre-Merchantable Timber %]:[Sawtimber %]])</f>
        <v>1.8758091264821024</v>
      </c>
      <c r="AS46">
        <f t="shared" si="23"/>
        <v>1.1136306970489571</v>
      </c>
    </row>
    <row r="47" spans="1:45" x14ac:dyDescent="0.2">
      <c r="A47">
        <v>127</v>
      </c>
      <c r="B47" t="s">
        <v>94</v>
      </c>
      <c r="C47" t="s">
        <v>95</v>
      </c>
      <c r="D47">
        <v>7857.1099998700001</v>
      </c>
      <c r="E47">
        <v>37.899951295999898</v>
      </c>
      <c r="F47">
        <v>5749.9398118500003</v>
      </c>
      <c r="G47">
        <v>1.5912134610299999</v>
      </c>
      <c r="H47">
        <v>935.05354838999904</v>
      </c>
      <c r="I47">
        <v>6724.4845249999898</v>
      </c>
      <c r="J47" s="103">
        <f>EligibleProperties[[#This Row],[Deciduous Forest Acreage]]/EligibleProperties[[#This Row],[Forestland Acreage]]</f>
        <v>5.6361125012775537E-3</v>
      </c>
      <c r="K47" s="103">
        <f>EligibleProperties[[#This Row],[Evergreen Forest Acreage]]/EligibleProperties[[#This Row],[Forestland Acreage]]</f>
        <v>0.85507517943912714</v>
      </c>
      <c r="L47" s="103">
        <f>EligibleProperties[[#This Row],[Mixed Forest Acreage]]/EligibleProperties[[#This Row],[Forestland Acreage]]</f>
        <v>2.3662980487415165E-4</v>
      </c>
      <c r="M47" s="103">
        <f>EligibleProperties[[#This Row],[Woody Wetlands Acreage]]/EligibleProperties[[#This Row],[Forestland Acreage]]</f>
        <v>0.13905207825428084</v>
      </c>
      <c r="N47">
        <v>0</v>
      </c>
      <c r="O47">
        <v>1762.7769584</v>
      </c>
      <c r="P47">
        <v>0</v>
      </c>
      <c r="Q47">
        <v>107.404932583</v>
      </c>
      <c r="R47">
        <f>SUM(EligibleProperties[[#This Row],[Deciduous Forest Harvested Acreage]:[Woody Wetlands Harvested Acreage]])</f>
        <v>1870.1818909829999</v>
      </c>
      <c r="S47" s="103">
        <f>EligibleProperties[[#This Row],[Harvested Forestland Acreage]]/EligibleProperties[[#This Row],[Forestland Acreage]]</f>
        <v>0.27811527917569306</v>
      </c>
      <c r="T47" s="96">
        <v>29.0312068289</v>
      </c>
      <c r="U47">
        <v>29.031129892500001</v>
      </c>
      <c r="V47">
        <v>67.261927633699898</v>
      </c>
      <c r="W47">
        <v>1562.9607370000001</v>
      </c>
      <c r="X47">
        <v>3035.291999</v>
      </c>
      <c r="Y47">
        <v>2014.605994</v>
      </c>
      <c r="Z47" s="103">
        <f>W47/EligibleProperties[[#This Row],[Forestland Acreage]]</f>
        <v>0.23242833427444054</v>
      </c>
      <c r="AA47" s="103">
        <f>X47/EligibleProperties[[#This Row],[Forestland Acreage]]</f>
        <v>0.45137913362957804</v>
      </c>
      <c r="AB47" s="103">
        <f>Y47/EligibleProperties[[#This Row],[Forestland Acreage]]</f>
        <v>0.2995926284773483</v>
      </c>
      <c r="AC47">
        <v>1546052.7075439999</v>
      </c>
      <c r="AD47">
        <v>3458610.146129</v>
      </c>
      <c r="AE47" s="96">
        <v>1.0714334178857383</v>
      </c>
      <c r="AF47">
        <f t="shared" si="12"/>
        <v>0.13594748309241553</v>
      </c>
      <c r="AG47">
        <f t="shared" si="13"/>
        <v>1.6562476464895339</v>
      </c>
      <c r="AH47">
        <f t="shared" si="14"/>
        <v>7.3771134705701291E-3</v>
      </c>
      <c r="AI47">
        <f t="shared" si="15"/>
        <v>1.6773233090719555</v>
      </c>
      <c r="AJ47">
        <f t="shared" si="16"/>
        <v>1.2892445749472035</v>
      </c>
      <c r="AK47">
        <f t="shared" si="17"/>
        <v>0.86892924785982939</v>
      </c>
      <c r="AL47">
        <f t="shared" si="18"/>
        <v>0.86925854405423086</v>
      </c>
      <c r="AM47">
        <f t="shared" si="19"/>
        <v>1.172976151985244</v>
      </c>
      <c r="AN47">
        <f t="shared" si="20"/>
        <v>0.43928555280602477</v>
      </c>
      <c r="AO47">
        <f t="shared" si="21"/>
        <v>0.31745519745244677</v>
      </c>
      <c r="AP47">
        <f t="shared" si="22"/>
        <v>2.8459062855089905</v>
      </c>
      <c r="AQ47">
        <f>SUMPRODUCT(EligibleProperties[[#This Row],[Deciduous Forest %]:[Woody Wetlands %]],EligibleProperties[[#This Row],[Normalized Deciduous Forest  Similarity]:[Normalized Woody Wetlands Similarity]])</f>
        <v>1.6502195065023688</v>
      </c>
      <c r="AR47">
        <f>SUMPRODUCT(EligibleProperties[[#This Row],[Normalized Pre-Merchantable Timber Similarity]:[Normalized Sawtimber Similarity]],EligibleProperties[[#This Row],[Pre-Merchantable Timber %]:[Sawtimber %]])</f>
        <v>1.0980076057776684</v>
      </c>
      <c r="AS47">
        <f t="shared" si="23"/>
        <v>1.1218040790108468</v>
      </c>
    </row>
    <row r="48" spans="1:45" x14ac:dyDescent="0.2">
      <c r="A48">
        <v>5</v>
      </c>
      <c r="B48" t="s">
        <v>94</v>
      </c>
      <c r="C48" t="s">
        <v>95</v>
      </c>
      <c r="D48">
        <v>12045.2364557</v>
      </c>
      <c r="E48">
        <v>37.452549712600003</v>
      </c>
      <c r="F48">
        <v>7996.0640765899898</v>
      </c>
      <c r="G48">
        <v>0</v>
      </c>
      <c r="H48">
        <v>2208.2839982999899</v>
      </c>
      <c r="I48">
        <v>10241.8006246</v>
      </c>
      <c r="J48" s="103">
        <f>EligibleProperties[[#This Row],[Deciduous Forest Acreage]]/EligibleProperties[[#This Row],[Forestland Acreage]]</f>
        <v>3.6568325322250388E-3</v>
      </c>
      <c r="K48" s="103">
        <f>EligibleProperties[[#This Row],[Evergreen Forest Acreage]]/EligibleProperties[[#This Row],[Forestland Acreage]]</f>
        <v>0.7807283474532859</v>
      </c>
      <c r="L48" s="103">
        <f>EligibleProperties[[#This Row],[Mixed Forest Acreage]]/EligibleProperties[[#This Row],[Forestland Acreage]]</f>
        <v>0</v>
      </c>
      <c r="M48" s="103">
        <f>EligibleProperties[[#This Row],[Woody Wetlands Acreage]]/EligibleProperties[[#This Row],[Forestland Acreage]]</f>
        <v>0.21561482001474089</v>
      </c>
      <c r="N48">
        <v>4.3094678647000002</v>
      </c>
      <c r="O48">
        <v>2936.2389961099898</v>
      </c>
      <c r="P48">
        <v>0</v>
      </c>
      <c r="Q48">
        <v>429.19906664400003</v>
      </c>
      <c r="R48">
        <f>SUM(EligibleProperties[[#This Row],[Deciduous Forest Harvested Acreage]:[Woody Wetlands Harvested Acreage]])</f>
        <v>3369.7475306186898</v>
      </c>
      <c r="S48" s="103">
        <f>EligibleProperties[[#This Row],[Harvested Forestland Acreage]]/EligibleProperties[[#This Row],[Forestland Acreage]]</f>
        <v>0.32901905183789859</v>
      </c>
      <c r="T48" s="96">
        <v>28.4565615132</v>
      </c>
      <c r="U48">
        <v>28.461963878199899</v>
      </c>
      <c r="V48">
        <v>67.980690838900003</v>
      </c>
      <c r="W48">
        <v>1504.733868</v>
      </c>
      <c r="X48">
        <v>4656.1064919999999</v>
      </c>
      <c r="Y48">
        <v>3652.9717230000001</v>
      </c>
      <c r="Z48" s="103">
        <f>W48/EligibleProperties[[#This Row],[Forestland Acreage]]</f>
        <v>0.14692083190779437</v>
      </c>
      <c r="AA48" s="103">
        <f>X48/EligibleProperties[[#This Row],[Forestland Acreage]]</f>
        <v>0.45461795856642612</v>
      </c>
      <c r="AB48" s="103">
        <f>Y48/EligibleProperties[[#This Row],[Forestland Acreage]]</f>
        <v>0.3566728016776512</v>
      </c>
      <c r="AC48">
        <v>1591070.5696749999</v>
      </c>
      <c r="AD48">
        <v>3351764.731468</v>
      </c>
      <c r="AE48" s="96">
        <v>1.7376277750639577</v>
      </c>
      <c r="AF48">
        <f t="shared" si="12"/>
        <v>0.13330886214320078</v>
      </c>
      <c r="AG48">
        <f t="shared" si="13"/>
        <v>1.1142972330063381</v>
      </c>
      <c r="AH48">
        <f t="shared" si="14"/>
        <v>2.0144863521108225E-3</v>
      </c>
      <c r="AI48">
        <f t="shared" si="15"/>
        <v>1.2804243162015969</v>
      </c>
      <c r="AJ48">
        <f t="shared" si="16"/>
        <v>1.8107733194745368</v>
      </c>
      <c r="AK48">
        <f t="shared" si="17"/>
        <v>0.8483469313249834</v>
      </c>
      <c r="AL48">
        <f t="shared" si="18"/>
        <v>0.84886857361426116</v>
      </c>
      <c r="AM48">
        <f t="shared" si="19"/>
        <v>1.1448498308379822</v>
      </c>
      <c r="AN48">
        <f t="shared" si="20"/>
        <v>0.50316266049458258</v>
      </c>
      <c r="AO48">
        <f t="shared" si="21"/>
        <v>0.20703547460387778</v>
      </c>
      <c r="AP48">
        <f t="shared" si="22"/>
        <v>2.4013146856473297</v>
      </c>
      <c r="AQ48">
        <f>SUMPRODUCT(EligibleProperties[[#This Row],[Deciduous Forest %]:[Woody Wetlands %]],EligibleProperties[[#This Row],[Normalized Deciduous Forest  Similarity]:[Normalized Woody Wetlands Similarity]])</f>
        <v>1.1465293839610315</v>
      </c>
      <c r="AR48">
        <f>SUMPRODUCT(EligibleProperties[[#This Row],[Normalized Pre-Merchantable Timber Similarity]:[Normalized Sawtimber Similarity]],EligibleProperties[[#This Row],[Pre-Merchantable Timber %]:[Sawtimber %]])</f>
        <v>1.0245307581195706</v>
      </c>
      <c r="AS48">
        <f t="shared" si="23"/>
        <v>1.1251255421536313</v>
      </c>
    </row>
    <row r="49" spans="1:45" x14ac:dyDescent="0.2">
      <c r="A49">
        <v>27</v>
      </c>
      <c r="B49" t="s">
        <v>94</v>
      </c>
      <c r="C49" t="s">
        <v>95</v>
      </c>
      <c r="D49">
        <v>9083.7117427299909</v>
      </c>
      <c r="E49">
        <v>38.084325162699898</v>
      </c>
      <c r="F49">
        <v>4728.5313151</v>
      </c>
      <c r="G49">
        <v>2.0015535898999999</v>
      </c>
      <c r="H49">
        <v>1952.4212282399899</v>
      </c>
      <c r="I49">
        <v>6721.0384220899896</v>
      </c>
      <c r="J49" s="103">
        <f>EligibleProperties[[#This Row],[Deciduous Forest Acreage]]/EligibleProperties[[#This Row],[Forestland Acreage]]</f>
        <v>5.6664346743694272E-3</v>
      </c>
      <c r="K49" s="103">
        <f>EligibleProperties[[#This Row],[Evergreen Forest Acreage]]/EligibleProperties[[#This Row],[Forestland Acreage]]</f>
        <v>0.70354177705022036</v>
      </c>
      <c r="L49" s="103">
        <f>EligibleProperties[[#This Row],[Mixed Forest Acreage]]/EligibleProperties[[#This Row],[Forestland Acreage]]</f>
        <v>2.9780421777109736E-4</v>
      </c>
      <c r="M49" s="103">
        <f>EligibleProperties[[#This Row],[Woody Wetlands Acreage]]/EligibleProperties[[#This Row],[Forestland Acreage]]</f>
        <v>0.29049398405802601</v>
      </c>
      <c r="N49">
        <v>2.58765669775</v>
      </c>
      <c r="O49">
        <v>1169.81268954999</v>
      </c>
      <c r="P49">
        <v>0</v>
      </c>
      <c r="Q49">
        <v>159.77475559800001</v>
      </c>
      <c r="R49">
        <f>SUM(EligibleProperties[[#This Row],[Deciduous Forest Harvested Acreage]:[Woody Wetlands Harvested Acreage]])</f>
        <v>1332.1751018457398</v>
      </c>
      <c r="S49" s="103">
        <f>EligibleProperties[[#This Row],[Harvested Forestland Acreage]]/EligibleProperties[[#This Row],[Forestland Acreage]]</f>
        <v>0.19820971376495772</v>
      </c>
      <c r="T49" s="96">
        <v>34.129793315199898</v>
      </c>
      <c r="U49">
        <v>34.123202267800004</v>
      </c>
      <c r="V49">
        <v>93.601772816799894</v>
      </c>
      <c r="W49">
        <v>1275.493518</v>
      </c>
      <c r="X49">
        <v>3439.463741</v>
      </c>
      <c r="Y49">
        <v>2076.1463600000002</v>
      </c>
      <c r="Z49" s="103">
        <f>W49/EligibleProperties[[#This Row],[Forestland Acreage]]</f>
        <v>0.18977625746162147</v>
      </c>
      <c r="AA49" s="103">
        <f>X49/EligibleProperties[[#This Row],[Forestland Acreage]]</f>
        <v>0.51174588285279532</v>
      </c>
      <c r="AB49" s="103">
        <f>Y49/EligibleProperties[[#This Row],[Forestland Acreage]]</f>
        <v>0.30890261736584401</v>
      </c>
      <c r="AC49">
        <v>1591476.948755</v>
      </c>
      <c r="AD49">
        <v>3360522.4704049998</v>
      </c>
      <c r="AE49" s="96">
        <v>1.662790213691731</v>
      </c>
      <c r="AF49">
        <f t="shared" si="12"/>
        <v>0.13703485686401776</v>
      </c>
      <c r="AG49">
        <f t="shared" si="13"/>
        <v>1.9026956128103072</v>
      </c>
      <c r="AH49">
        <f t="shared" si="14"/>
        <v>9.7990074376057001E-3</v>
      </c>
      <c r="AI49">
        <f t="shared" si="15"/>
        <v>1.3601833855491869</v>
      </c>
      <c r="AJ49">
        <f t="shared" si="16"/>
        <v>1.2708086132194609</v>
      </c>
      <c r="AK49">
        <f t="shared" si="17"/>
        <v>1.0515474961500466</v>
      </c>
      <c r="AL49">
        <f t="shared" si="18"/>
        <v>1.0516784401863437</v>
      </c>
      <c r="AM49">
        <f t="shared" si="19"/>
        <v>0.14225707895927103</v>
      </c>
      <c r="AN49">
        <f t="shared" si="20"/>
        <v>0.75464811343062599</v>
      </c>
      <c r="AO49">
        <f t="shared" si="21"/>
        <v>0.18666644309266239</v>
      </c>
      <c r="AP49">
        <f t="shared" si="22"/>
        <v>2.8292065161646258</v>
      </c>
      <c r="AQ49">
        <f>SUMPRODUCT(EligibleProperties[[#This Row],[Deciduous Forest %]:[Woody Wetlands %]],EligibleProperties[[#This Row],[Normalized Deciduous Forest  Similarity]:[Normalized Woody Wetlands Similarity]])</f>
        <v>1.7345303605902151</v>
      </c>
      <c r="AR49">
        <f>SUMPRODUCT(EligibleProperties[[#This Row],[Normalized Pre-Merchantable Timber Similarity]:[Normalized Sawtimber Similarity]],EligibleProperties[[#This Row],[Pre-Merchantable Timber %]:[Sawtimber %]])</f>
        <v>1.112689376298537</v>
      </c>
      <c r="AS49">
        <f t="shared" si="23"/>
        <v>1.1259154943126908</v>
      </c>
    </row>
    <row r="50" spans="1:45" x14ac:dyDescent="0.2">
      <c r="A50">
        <v>82</v>
      </c>
      <c r="B50" t="s">
        <v>94</v>
      </c>
      <c r="C50" t="s">
        <v>95</v>
      </c>
      <c r="D50">
        <v>12109.8744380999</v>
      </c>
      <c r="E50">
        <v>89.113803246700002</v>
      </c>
      <c r="F50">
        <v>5635.1366835899898</v>
      </c>
      <c r="G50">
        <v>0.47352388750399999</v>
      </c>
      <c r="H50">
        <v>4641.5350217900004</v>
      </c>
      <c r="I50">
        <v>10366.2590325</v>
      </c>
      <c r="J50" s="103">
        <f>EligibleProperties[[#This Row],[Deciduous Forest Acreage]]/EligibleProperties[[#This Row],[Forestland Acreage]]</f>
        <v>8.5965248376789483E-3</v>
      </c>
      <c r="K50" s="103">
        <f>EligibleProperties[[#This Row],[Evergreen Forest Acreage]]/EligibleProperties[[#This Row],[Forestland Acreage]]</f>
        <v>0.54360369212489001</v>
      </c>
      <c r="L50" s="103">
        <f>EligibleProperties[[#This Row],[Mixed Forest Acreage]]/EligibleProperties[[#This Row],[Forestland Acreage]]</f>
        <v>4.5679341604278014E-5</v>
      </c>
      <c r="M50" s="103">
        <f>EligibleProperties[[#This Row],[Woody Wetlands Acreage]]/EligibleProperties[[#This Row],[Forestland Acreage]]</f>
        <v>0.44775410369719609</v>
      </c>
      <c r="N50">
        <v>7.1644486807199996</v>
      </c>
      <c r="O50">
        <v>1888.27963995</v>
      </c>
      <c r="P50">
        <v>0</v>
      </c>
      <c r="Q50">
        <v>725.97090357699904</v>
      </c>
      <c r="R50">
        <f>SUM(EligibleProperties[[#This Row],[Deciduous Forest Harvested Acreage]:[Woody Wetlands Harvested Acreage]])</f>
        <v>2621.414992207719</v>
      </c>
      <c r="S50" s="103">
        <f>EligibleProperties[[#This Row],[Harvested Forestland Acreage]]/EligibleProperties[[#This Row],[Forestland Acreage]]</f>
        <v>0.25287955703104981</v>
      </c>
      <c r="T50" s="96">
        <v>38.326605770800001</v>
      </c>
      <c r="U50">
        <v>38.340927463600003</v>
      </c>
      <c r="V50">
        <v>105.32352331600001</v>
      </c>
      <c r="W50">
        <v>939.38869</v>
      </c>
      <c r="X50">
        <v>4968.3891089999997</v>
      </c>
      <c r="Y50">
        <v>4197.3315160000002</v>
      </c>
      <c r="Z50" s="103">
        <f>W50/EligibleProperties[[#This Row],[Forestland Acreage]]</f>
        <v>9.0619835666353246E-2</v>
      </c>
      <c r="AA50" s="103">
        <f>X50/EligibleProperties[[#This Row],[Forestland Acreage]]</f>
        <v>0.47928467670190833</v>
      </c>
      <c r="AB50" s="103">
        <f>Y50/EligibleProperties[[#This Row],[Forestland Acreage]]</f>
        <v>0.40490320595314527</v>
      </c>
      <c r="AC50">
        <v>1502871.703915</v>
      </c>
      <c r="AD50">
        <v>3419435.6096390001</v>
      </c>
      <c r="AE50" s="96">
        <v>1.7247556252049434</v>
      </c>
      <c r="AF50">
        <f t="shared" si="12"/>
        <v>0.43798920055838969</v>
      </c>
      <c r="AG50">
        <f t="shared" si="13"/>
        <v>1.6839476289911164</v>
      </c>
      <c r="AH50">
        <f t="shared" si="14"/>
        <v>7.803284020574397E-4</v>
      </c>
      <c r="AI50">
        <f t="shared" si="15"/>
        <v>0.5219167886034104</v>
      </c>
      <c r="AJ50">
        <f t="shared" si="16"/>
        <v>1.1588002978065375</v>
      </c>
      <c r="AK50">
        <f t="shared" si="17"/>
        <v>1.2018665190995723</v>
      </c>
      <c r="AL50">
        <f t="shared" si="18"/>
        <v>1.2027754661955825</v>
      </c>
      <c r="AM50">
        <f t="shared" si="19"/>
        <v>0.31643323318155903</v>
      </c>
      <c r="AN50">
        <f t="shared" si="20"/>
        <v>1.1233679958752785</v>
      </c>
      <c r="AO50">
        <f t="shared" si="21"/>
        <v>0.30808918578995964</v>
      </c>
      <c r="AP50">
        <f t="shared" si="22"/>
        <v>2.2535956587009154</v>
      </c>
      <c r="AQ50">
        <f>SUMPRODUCT(EligibleProperties[[#This Row],[Deciduous Forest %]:[Woody Wetlands %]],EligibleProperties[[#This Row],[Normalized Deciduous Forest  Similarity]:[Normalized Woody Wetlands Similarity]])</f>
        <v>1.1528557530362873</v>
      </c>
      <c r="AR50">
        <f>SUMPRODUCT(EligibleProperties[[#This Row],[Normalized Pre-Merchantable Timber Similarity]:[Normalized Sawtimber Similarity]],EligibleProperties[[#This Row],[Pre-Merchantable Timber %]:[Sawtimber %]])</f>
        <v>1.1619499561158442</v>
      </c>
      <c r="AS50">
        <f t="shared" si="23"/>
        <v>1.1267727588056315</v>
      </c>
    </row>
    <row r="51" spans="1:45" x14ac:dyDescent="0.2">
      <c r="A51">
        <v>176</v>
      </c>
      <c r="B51" t="s">
        <v>94</v>
      </c>
      <c r="C51" t="s">
        <v>95</v>
      </c>
      <c r="D51">
        <v>12625.630830100001</v>
      </c>
      <c r="E51">
        <v>1.11197421657</v>
      </c>
      <c r="F51">
        <v>7460.2785335999897</v>
      </c>
      <c r="G51">
        <v>8.2286092029799995</v>
      </c>
      <c r="H51">
        <v>3652.7912253099898</v>
      </c>
      <c r="I51">
        <v>11122.4103422999</v>
      </c>
      <c r="J51" s="103">
        <f>EligibleProperties[[#This Row],[Deciduous Forest Acreage]]/EligibleProperties[[#This Row],[Forestland Acreage]]</f>
        <v>9.9976010805951368E-5</v>
      </c>
      <c r="K51" s="103">
        <f>EligibleProperties[[#This Row],[Evergreen Forest Acreage]]/EligibleProperties[[#This Row],[Forestland Acreage]]</f>
        <v>0.67074296883541773</v>
      </c>
      <c r="L51" s="103">
        <f>EligibleProperties[[#This Row],[Mixed Forest Acreage]]/EligibleProperties[[#This Row],[Forestland Acreage]]</f>
        <v>7.3982247999658697E-4</v>
      </c>
      <c r="M51" s="103">
        <f>EligibleProperties[[#This Row],[Woody Wetlands Acreage]]/EligibleProperties[[#This Row],[Forestland Acreage]]</f>
        <v>0.32841723267644368</v>
      </c>
      <c r="N51">
        <v>0</v>
      </c>
      <c r="O51">
        <v>2087.9895874399899</v>
      </c>
      <c r="P51">
        <v>0</v>
      </c>
      <c r="Q51">
        <v>981.73221030699904</v>
      </c>
      <c r="R51">
        <f>SUM(EligibleProperties[[#This Row],[Deciduous Forest Harvested Acreage]:[Woody Wetlands Harvested Acreage]])</f>
        <v>3069.7217977469891</v>
      </c>
      <c r="S51" s="103">
        <f>EligibleProperties[[#This Row],[Harvested Forestland Acreage]]/EligibleProperties[[#This Row],[Forestland Acreage]]</f>
        <v>0.27599429469639852</v>
      </c>
      <c r="T51" s="96">
        <v>50.873657553000001</v>
      </c>
      <c r="U51">
        <v>50.868358477599898</v>
      </c>
      <c r="V51">
        <v>83.652938901799899</v>
      </c>
      <c r="W51">
        <v>894.18804799999998</v>
      </c>
      <c r="X51">
        <v>2047.8435010000001</v>
      </c>
      <c r="Y51">
        <v>7935.3899369999999</v>
      </c>
      <c r="Z51" s="103">
        <f>W51/EligibleProperties[[#This Row],[Forestland Acreage]]</f>
        <v>8.0395167996930708E-2</v>
      </c>
      <c r="AA51" s="103">
        <f>X51/EligibleProperties[[#This Row],[Forestland Acreage]]</f>
        <v>0.18411867913304714</v>
      </c>
      <c r="AB51" s="103">
        <f>Y51/EligibleProperties[[#This Row],[Forestland Acreage]]</f>
        <v>0.71345955532864425</v>
      </c>
      <c r="AC51">
        <v>1536102.2612600001</v>
      </c>
      <c r="AD51">
        <v>3563811.8951070001</v>
      </c>
      <c r="AE51" s="96">
        <v>0.82323930113438637</v>
      </c>
      <c r="AF51">
        <f t="shared" si="12"/>
        <v>8.1015376679705153E-2</v>
      </c>
      <c r="AG51">
        <f t="shared" si="13"/>
        <v>1.2435728929152801</v>
      </c>
      <c r="AH51">
        <f t="shared" si="14"/>
        <v>4.6552099228175881E-2</v>
      </c>
      <c r="AI51">
        <f t="shared" si="15"/>
        <v>0.83013390441105794</v>
      </c>
      <c r="AJ51">
        <f t="shared" si="16"/>
        <v>1.904600264658548</v>
      </c>
      <c r="AK51">
        <f t="shared" si="17"/>
        <v>1.6512696279472658</v>
      </c>
      <c r="AL51">
        <f t="shared" si="18"/>
        <v>1.6515618336991338</v>
      </c>
      <c r="AM51">
        <f t="shared" si="19"/>
        <v>0.53157041012256701</v>
      </c>
      <c r="AN51">
        <f t="shared" si="20"/>
        <v>1.1729548331243489</v>
      </c>
      <c r="AO51">
        <f t="shared" si="21"/>
        <v>0.63699054747169681</v>
      </c>
      <c r="AP51">
        <f t="shared" si="22"/>
        <v>1.2392254577427235</v>
      </c>
      <c r="AQ51">
        <f>SUMPRODUCT(EligibleProperties[[#This Row],[Deciduous Forest %]:[Woody Wetlands %]],EligibleProperties[[#This Row],[Normalized Deciduous Forest  Similarity]:[Normalized Woody Wetlands Similarity]])</f>
        <v>1.1067905936784894</v>
      </c>
      <c r="AR51">
        <f>SUMPRODUCT(EligibleProperties[[#This Row],[Normalized Pre-Merchantable Timber Similarity]:[Normalized Sawtimber Similarity]],EligibleProperties[[#This Row],[Pre-Merchantable Timber %]:[Sawtimber %]])</f>
        <v>1.0957190031156283</v>
      </c>
      <c r="AS51">
        <f t="shared" si="23"/>
        <v>1.1433584616162453</v>
      </c>
    </row>
    <row r="52" spans="1:45" x14ac:dyDescent="0.2">
      <c r="A52">
        <v>211</v>
      </c>
      <c r="B52" t="s">
        <v>94</v>
      </c>
      <c r="C52" t="s">
        <v>95</v>
      </c>
      <c r="D52">
        <v>6876.5334595300001</v>
      </c>
      <c r="E52">
        <v>1.5826937510900001</v>
      </c>
      <c r="F52">
        <v>3544.2984457900002</v>
      </c>
      <c r="G52">
        <v>0.22239484332699999</v>
      </c>
      <c r="H52">
        <v>2541.52327685</v>
      </c>
      <c r="I52">
        <v>6087.6268112300004</v>
      </c>
      <c r="J52" s="103">
        <f>EligibleProperties[[#This Row],[Deciduous Forest Acreage]]/EligibleProperties[[#This Row],[Forestland Acreage]]</f>
        <v>2.5998534407042901E-4</v>
      </c>
      <c r="K52" s="103">
        <f>EligibleProperties[[#This Row],[Evergreen Forest Acreage]]/EligibleProperties[[#This Row],[Forestland Acreage]]</f>
        <v>0.58221348904826797</v>
      </c>
      <c r="L52" s="103">
        <f>EligibleProperties[[#This Row],[Mixed Forest Acreage]]/EligibleProperties[[#This Row],[Forestland Acreage]]</f>
        <v>3.6532272792534284E-5</v>
      </c>
      <c r="M52" s="103">
        <f>EligibleProperties[[#This Row],[Woody Wetlands Acreage]]/EligibleProperties[[#This Row],[Forestland Acreage]]</f>
        <v>0.41748999333559461</v>
      </c>
      <c r="N52">
        <v>1.33436905994</v>
      </c>
      <c r="O52">
        <v>2566.8141338599899</v>
      </c>
      <c r="P52">
        <v>0.104768943662</v>
      </c>
      <c r="Q52">
        <v>1729.82528008999</v>
      </c>
      <c r="R52">
        <f>SUM(EligibleProperties[[#This Row],[Deciduous Forest Harvested Acreage]:[Woody Wetlands Harvested Acreage]])</f>
        <v>4298.0785519535821</v>
      </c>
      <c r="S52" s="103">
        <f>EligibleProperties[[#This Row],[Harvested Forestland Acreage]]/EligibleProperties[[#This Row],[Forestland Acreage]]</f>
        <v>0.70603515708696318</v>
      </c>
      <c r="T52" s="96">
        <v>23.0074449403999</v>
      </c>
      <c r="U52">
        <v>23.0085172038</v>
      </c>
      <c r="V52">
        <v>81.476691202200001</v>
      </c>
      <c r="W52">
        <v>892.48252000000002</v>
      </c>
      <c r="X52">
        <v>786.52444500000001</v>
      </c>
      <c r="Y52">
        <v>4220.0282820000002</v>
      </c>
      <c r="Z52" s="103">
        <f>W52/EligibleProperties[[#This Row],[Forestland Acreage]]</f>
        <v>0.1466059841831327</v>
      </c>
      <c r="AA52" s="103">
        <f>X52/EligibleProperties[[#This Row],[Forestland Acreage]]</f>
        <v>0.12920050282140791</v>
      </c>
      <c r="AB52" s="103">
        <f>Y52/EligibleProperties[[#This Row],[Forestland Acreage]]</f>
        <v>0.6932140245875793</v>
      </c>
      <c r="AC52">
        <v>1627394.6476779999</v>
      </c>
      <c r="AD52">
        <v>3700589.1403970001</v>
      </c>
      <c r="AE52" s="96">
        <v>1.3124807680811301</v>
      </c>
      <c r="AF52">
        <f t="shared" si="12"/>
        <v>7.8239234459665352E-2</v>
      </c>
      <c r="AG52">
        <f t="shared" si="13"/>
        <v>2.1884302461331169</v>
      </c>
      <c r="AH52">
        <f t="shared" si="14"/>
        <v>7.0187593100301537E-4</v>
      </c>
      <c r="AI52">
        <f t="shared" si="15"/>
        <v>1.1765449799426393</v>
      </c>
      <c r="AJ52">
        <f t="shared" si="16"/>
        <v>1.9280618126532469</v>
      </c>
      <c r="AK52">
        <f t="shared" si="17"/>
        <v>0.65317359731803049</v>
      </c>
      <c r="AL52">
        <f t="shared" si="18"/>
        <v>0.65350269846849895</v>
      </c>
      <c r="AM52">
        <f t="shared" si="19"/>
        <v>0.61673036440527929</v>
      </c>
      <c r="AN52">
        <f t="shared" si="20"/>
        <v>1.1748258627296304</v>
      </c>
      <c r="AO52">
        <f t="shared" si="21"/>
        <v>1.0451495824605879</v>
      </c>
      <c r="AP52">
        <f t="shared" si="22"/>
        <v>2.2474365995061256</v>
      </c>
      <c r="AQ52">
        <f>SUMPRODUCT(EligibleProperties[[#This Row],[Deciduous Forest %]:[Woody Wetlands %]],EligibleProperties[[#This Row],[Normalized Deciduous Forest  Similarity]:[Normalized Woody Wetlands Similarity]])</f>
        <v>1.7653497316706153</v>
      </c>
      <c r="AR52">
        <f>SUMPRODUCT(EligibleProperties[[#This Row],[Normalized Pre-Merchantable Timber Similarity]:[Normalized Sawtimber Similarity]],EligibleProperties[[#This Row],[Pre-Merchantable Timber %]:[Sawtimber %]])</f>
        <v>1.8652249235758327</v>
      </c>
      <c r="AS52">
        <f t="shared" si="23"/>
        <v>1.1444103472532312</v>
      </c>
    </row>
    <row r="53" spans="1:45" x14ac:dyDescent="0.2">
      <c r="A53">
        <v>174</v>
      </c>
      <c r="B53" t="s">
        <v>94</v>
      </c>
      <c r="C53" t="s">
        <v>95</v>
      </c>
      <c r="D53">
        <v>7149.4096560799899</v>
      </c>
      <c r="E53">
        <v>4.0031071798299998</v>
      </c>
      <c r="F53">
        <v>2530.6671753700002</v>
      </c>
      <c r="G53">
        <v>1.11197421661</v>
      </c>
      <c r="H53">
        <v>3393.4591686899898</v>
      </c>
      <c r="I53">
        <v>5929.2414254599898</v>
      </c>
      <c r="J53" s="103">
        <f>EligibleProperties[[#This Row],[Deciduous Forest Acreage]]/EligibleProperties[[#This Row],[Forestland Acreage]]</f>
        <v>6.7514659845705968E-4</v>
      </c>
      <c r="K53" s="103">
        <f>EligibleProperties[[#This Row],[Evergreen Forest Acreage]]/EligibleProperties[[#This Row],[Forestland Acreage]]</f>
        <v>0.42681128896242765</v>
      </c>
      <c r="L53" s="103">
        <f>EligibleProperties[[#This Row],[Mixed Forest Acreage]]/EligibleProperties[[#This Row],[Forestland Acreage]]</f>
        <v>1.8754072179203482E-4</v>
      </c>
      <c r="M53" s="103">
        <f>EligibleProperties[[#This Row],[Woody Wetlands Acreage]]/EligibleProperties[[#This Row],[Forestland Acreage]]</f>
        <v>0.57232602371672292</v>
      </c>
      <c r="N53">
        <v>0</v>
      </c>
      <c r="O53">
        <v>379.74225507099902</v>
      </c>
      <c r="P53">
        <v>0</v>
      </c>
      <c r="Q53">
        <v>174.797444743</v>
      </c>
      <c r="R53">
        <f>SUM(EligibleProperties[[#This Row],[Deciduous Forest Harvested Acreage]:[Woody Wetlands Harvested Acreage]])</f>
        <v>554.53969981399905</v>
      </c>
      <c r="S53" s="103">
        <f>EligibleProperties[[#This Row],[Harvested Forestland Acreage]]/EligibleProperties[[#This Row],[Forestland Acreage]]</f>
        <v>9.3526247292414461E-2</v>
      </c>
      <c r="T53" s="96">
        <v>38.402371639000002</v>
      </c>
      <c r="U53">
        <v>38.385919108899898</v>
      </c>
      <c r="V53">
        <v>71.385236871100005</v>
      </c>
      <c r="W53">
        <v>895.04643899999996</v>
      </c>
      <c r="X53">
        <v>3591.4250270000002</v>
      </c>
      <c r="Y53">
        <v>1282.8910209999999</v>
      </c>
      <c r="Z53" s="103">
        <f>W53/EligibleProperties[[#This Row],[Forestland Acreage]]</f>
        <v>0.15095462889345282</v>
      </c>
      <c r="AA53" s="103">
        <f>X53/EligibleProperties[[#This Row],[Forestland Acreage]]</f>
        <v>0.60571408200356391</v>
      </c>
      <c r="AB53" s="103">
        <f>Y53/EligibleProperties[[#This Row],[Forestland Acreage]]</f>
        <v>0.21636680461202057</v>
      </c>
      <c r="AC53">
        <v>1534341.3401840001</v>
      </c>
      <c r="AD53">
        <v>3484871.0320850001</v>
      </c>
      <c r="AE53" s="96">
        <v>1.0365594638235827</v>
      </c>
      <c r="AF53">
        <f t="shared" si="12"/>
        <v>6.3964466967111222E-2</v>
      </c>
      <c r="AG53">
        <f t="shared" si="13"/>
        <v>2.4330017040649903</v>
      </c>
      <c r="AH53">
        <f t="shared" si="14"/>
        <v>4.5485657532806645E-3</v>
      </c>
      <c r="AI53">
        <f t="shared" si="15"/>
        <v>0.91097444046543297</v>
      </c>
      <c r="AJ53">
        <f t="shared" si="16"/>
        <v>1.4001131761704226</v>
      </c>
      <c r="AK53">
        <f t="shared" si="17"/>
        <v>1.2045802575382651</v>
      </c>
      <c r="AL53">
        <f t="shared" si="18"/>
        <v>1.2043872601092416</v>
      </c>
      <c r="AM53">
        <f t="shared" si="19"/>
        <v>1.0116246540766947</v>
      </c>
      <c r="AN53">
        <f t="shared" si="20"/>
        <v>1.1720131452869711</v>
      </c>
      <c r="AO53">
        <f t="shared" si="21"/>
        <v>0.13749223014916828</v>
      </c>
      <c r="AP53">
        <f t="shared" si="22"/>
        <v>3.0444665487826628</v>
      </c>
      <c r="AQ53">
        <f>SUMPRODUCT(EligibleProperties[[#This Row],[Deciduous Forest %]:[Woody Wetlands %]],EligibleProperties[[#This Row],[Normalized Deciduous Forest  Similarity]:[Normalized Woody Wetlands Similarity]])</f>
        <v>1.5598510110125083</v>
      </c>
      <c r="AR53">
        <f>SUMPRODUCT(EligibleProperties[[#This Row],[Normalized Pre-Merchantable Timber Similarity]:[Normalized Sawtimber Similarity]],EligibleProperties[[#This Row],[Pre-Merchantable Timber %]:[Sawtimber %]])</f>
        <v>0.91892328828076031</v>
      </c>
      <c r="AS53">
        <f t="shared" si="23"/>
        <v>1.155987655806842</v>
      </c>
    </row>
    <row r="54" spans="1:45" x14ac:dyDescent="0.2">
      <c r="A54">
        <v>220</v>
      </c>
      <c r="B54" t="s">
        <v>94</v>
      </c>
      <c r="C54" t="s">
        <v>95</v>
      </c>
      <c r="D54">
        <v>11136.6044961999</v>
      </c>
      <c r="E54">
        <v>58.811915487500002</v>
      </c>
      <c r="F54">
        <v>4888.2776629800001</v>
      </c>
      <c r="G54">
        <v>0.222394843329</v>
      </c>
      <c r="H54">
        <v>4546.0313807599896</v>
      </c>
      <c r="I54">
        <v>9493.3433540700007</v>
      </c>
      <c r="J54" s="103">
        <f>EligibleProperties[[#This Row],[Deciduous Forest Acreage]]/EligibleProperties[[#This Row],[Forestland Acreage]]</f>
        <v>6.1950688281264014E-3</v>
      </c>
      <c r="K54" s="103">
        <f>EligibleProperties[[#This Row],[Evergreen Forest Acreage]]/EligibleProperties[[#This Row],[Forestland Acreage]]</f>
        <v>0.5149163451340133</v>
      </c>
      <c r="L54" s="103">
        <f>EligibleProperties[[#This Row],[Mixed Forest Acreage]]/EligibleProperties[[#This Row],[Forestland Acreage]]</f>
        <v>2.3426398375621224E-5</v>
      </c>
      <c r="M54" s="103">
        <f>EligibleProperties[[#This Row],[Woody Wetlands Acreage]]/EligibleProperties[[#This Row],[Forestland Acreage]]</f>
        <v>0.47886515963957083</v>
      </c>
      <c r="N54">
        <v>18.660992594500001</v>
      </c>
      <c r="O54">
        <v>2468.5684493899898</v>
      </c>
      <c r="P54">
        <v>0</v>
      </c>
      <c r="Q54">
        <v>961.21514797299903</v>
      </c>
      <c r="R54">
        <f>SUM(EligibleProperties[[#This Row],[Deciduous Forest Harvested Acreage]:[Woody Wetlands Harvested Acreage]])</f>
        <v>3448.4445899574889</v>
      </c>
      <c r="S54" s="103">
        <f>EligibleProperties[[#This Row],[Harvested Forestland Acreage]]/EligibleProperties[[#This Row],[Forestland Acreage]]</f>
        <v>0.36324869556930822</v>
      </c>
      <c r="T54" s="96">
        <v>37.567462978499897</v>
      </c>
      <c r="U54">
        <v>37.544771511100002</v>
      </c>
      <c r="V54">
        <v>83.978024467599894</v>
      </c>
      <c r="W54">
        <v>1712.305028</v>
      </c>
      <c r="X54">
        <v>3447.8271030000001</v>
      </c>
      <c r="Y54">
        <v>4268.743759</v>
      </c>
      <c r="Z54" s="103">
        <f>W54/EligibleProperties[[#This Row],[Forestland Acreage]]</f>
        <v>0.18036901902066968</v>
      </c>
      <c r="AA54" s="103">
        <f>X54/EligibleProperties[[#This Row],[Forestland Acreage]]</f>
        <v>0.36318365136575853</v>
      </c>
      <c r="AB54" s="103">
        <f>Y54/EligibleProperties[[#This Row],[Forestland Acreage]]</f>
        <v>0.44965652244842674</v>
      </c>
      <c r="AC54">
        <v>1490485.9967670001</v>
      </c>
      <c r="AD54">
        <v>3437364.1525750002</v>
      </c>
      <c r="AE54" s="96">
        <v>1.7628282617766566</v>
      </c>
      <c r="AF54">
        <f t="shared" si="12"/>
        <v>0.25927906897015573</v>
      </c>
      <c r="AG54">
        <f t="shared" si="13"/>
        <v>1.8641516192098382</v>
      </c>
      <c r="AH54">
        <f t="shared" si="14"/>
        <v>7.018759309911915E-4</v>
      </c>
      <c r="AI54">
        <f t="shared" si="15"/>
        <v>0.55168775342988241</v>
      </c>
      <c r="AJ54">
        <f t="shared" si="16"/>
        <v>0.91012506225812451</v>
      </c>
      <c r="AK54">
        <f t="shared" si="17"/>
        <v>1.174675977700598</v>
      </c>
      <c r="AL54">
        <f t="shared" si="18"/>
        <v>1.1742537415507208</v>
      </c>
      <c r="AM54">
        <f t="shared" si="19"/>
        <v>0.5188493067635207</v>
      </c>
      <c r="AN54">
        <f t="shared" si="20"/>
        <v>0.27544913977687324</v>
      </c>
      <c r="AO54">
        <f t="shared" si="21"/>
        <v>0.18396008442239206</v>
      </c>
      <c r="AP54">
        <f t="shared" si="22"/>
        <v>2.2342170286410337</v>
      </c>
      <c r="AQ54">
        <f>SUMPRODUCT(EligibleProperties[[#This Row],[Deciduous Forest %]:[Woody Wetlands %]],EligibleProperties[[#This Row],[Normalized Deciduous Forest  Similarity]:[Normalized Woody Wetlands Similarity]])</f>
        <v>1.2256724507769676</v>
      </c>
      <c r="AR54">
        <f>SUMPRODUCT(EligibleProperties[[#This Row],[Normalized Pre-Merchantable Timber Similarity]:[Normalized Sawtimber Similarity]],EligibleProperties[[#This Row],[Pre-Merchantable Timber %]:[Sawtimber %]])</f>
        <v>1.1211240457915037</v>
      </c>
      <c r="AS54">
        <f t="shared" si="23"/>
        <v>1.1629006307266614</v>
      </c>
    </row>
    <row r="55" spans="1:45" x14ac:dyDescent="0.2">
      <c r="A55">
        <v>59</v>
      </c>
      <c r="B55" t="s">
        <v>94</v>
      </c>
      <c r="C55" t="s">
        <v>95</v>
      </c>
      <c r="D55">
        <v>16682.312186899901</v>
      </c>
      <c r="E55">
        <v>125.765548535999</v>
      </c>
      <c r="F55">
        <v>7398.6751056399899</v>
      </c>
      <c r="G55">
        <v>0.75641935388799997</v>
      </c>
      <c r="H55">
        <v>5275.9824242300001</v>
      </c>
      <c r="I55">
        <v>12801.1794977999</v>
      </c>
      <c r="J55" s="103">
        <f>EligibleProperties[[#This Row],[Deciduous Forest Acreage]]/EligibleProperties[[#This Row],[Forestland Acreage]]</f>
        <v>9.824528166143905E-3</v>
      </c>
      <c r="K55" s="103">
        <f>EligibleProperties[[#This Row],[Evergreen Forest Acreage]]/EligibleProperties[[#This Row],[Forestland Acreage]]</f>
        <v>0.57796823385779239</v>
      </c>
      <c r="L55" s="103">
        <f>EligibleProperties[[#This Row],[Mixed Forest Acreage]]/EligibleProperties[[#This Row],[Forestland Acreage]]</f>
        <v>5.9089816998347965E-5</v>
      </c>
      <c r="M55" s="103">
        <f>EligibleProperties[[#This Row],[Woody Wetlands Acreage]]/EligibleProperties[[#This Row],[Forestland Acreage]]</f>
        <v>0.41214814815593886</v>
      </c>
      <c r="N55">
        <v>32.246347532500003</v>
      </c>
      <c r="O55">
        <v>2794.30648715999</v>
      </c>
      <c r="P55">
        <v>0</v>
      </c>
      <c r="Q55">
        <v>1100.67888676999</v>
      </c>
      <c r="R55">
        <f>SUM(EligibleProperties[[#This Row],[Deciduous Forest Harvested Acreage]:[Woody Wetlands Harvested Acreage]])</f>
        <v>3927.23172146248</v>
      </c>
      <c r="S55" s="103">
        <f>EligibleProperties[[#This Row],[Harvested Forestland Acreage]]/EligibleProperties[[#This Row],[Forestland Acreage]]</f>
        <v>0.30678670837616501</v>
      </c>
      <c r="T55" s="96">
        <v>42.389671987</v>
      </c>
      <c r="U55">
        <v>42.4324206171</v>
      </c>
      <c r="V55">
        <v>77.0726342711</v>
      </c>
      <c r="W55">
        <v>2663.7085510000002</v>
      </c>
      <c r="X55">
        <v>4895.4676920000002</v>
      </c>
      <c r="Y55">
        <v>5318.4070300000003</v>
      </c>
      <c r="Z55" s="103">
        <f>W55/EligibleProperties[[#This Row],[Forestland Acreage]]</f>
        <v>0.20808305605415531</v>
      </c>
      <c r="AA55" s="103">
        <f>X55/EligibleProperties[[#This Row],[Forestland Acreage]]</f>
        <v>0.38242317380530205</v>
      </c>
      <c r="AB55" s="103">
        <f>Y55/EligibleProperties[[#This Row],[Forestland Acreage]]</f>
        <v>0.41546226509159245</v>
      </c>
      <c r="AC55">
        <v>1531437.0233519999</v>
      </c>
      <c r="AD55">
        <v>3401197.3431680002</v>
      </c>
      <c r="AE55" s="96">
        <v>1.5845504937098873</v>
      </c>
      <c r="AF55">
        <f t="shared" si="12"/>
        <v>0.65414861199969143</v>
      </c>
      <c r="AG55">
        <f t="shared" si="13"/>
        <v>1.258436720255113</v>
      </c>
      <c r="AH55">
        <f t="shared" si="14"/>
        <v>2.450023309118754E-3</v>
      </c>
      <c r="AI55">
        <f t="shared" si="15"/>
        <v>0.32414305873742078</v>
      </c>
      <c r="AJ55">
        <f t="shared" si="16"/>
        <v>0.90934628849141363</v>
      </c>
      <c r="AK55">
        <f t="shared" si="17"/>
        <v>1.3473950959087255</v>
      </c>
      <c r="AL55">
        <f t="shared" si="18"/>
        <v>1.3493503184516342</v>
      </c>
      <c r="AM55">
        <f t="shared" si="19"/>
        <v>0.78906795583841005</v>
      </c>
      <c r="AN55">
        <f t="shared" si="20"/>
        <v>0.76827700139592836</v>
      </c>
      <c r="AO55">
        <f t="shared" si="21"/>
        <v>0.28449203560725261</v>
      </c>
      <c r="AP55">
        <f t="shared" si="22"/>
        <v>1.9493774078472355</v>
      </c>
      <c r="AQ55">
        <f>SUMPRODUCT(EligibleProperties[[#This Row],[Deciduous Forest %]:[Woody Wetlands %]],EligibleProperties[[#This Row],[Normalized Deciduous Forest  Similarity]:[Normalized Woody Wetlands Similarity]])</f>
        <v>0.86735825625873408</v>
      </c>
      <c r="AR55">
        <f>SUMPRODUCT(EligibleProperties[[#This Row],[Normalized Pre-Merchantable Timber Similarity]:[Normalized Sawtimber Similarity]],EligibleProperties[[#This Row],[Pre-Merchantable Timber %]:[Sawtimber %]])</f>
        <v>1.0785545269084333</v>
      </c>
      <c r="AS55">
        <f t="shared" si="23"/>
        <v>1.1693794411793041</v>
      </c>
    </row>
    <row r="56" spans="1:45" x14ac:dyDescent="0.2">
      <c r="A56">
        <v>66</v>
      </c>
      <c r="B56" t="s">
        <v>94</v>
      </c>
      <c r="C56" t="s">
        <v>95</v>
      </c>
      <c r="D56">
        <v>28745.646055799902</v>
      </c>
      <c r="E56">
        <v>120.861701968999</v>
      </c>
      <c r="F56">
        <v>16268.387784</v>
      </c>
      <c r="G56">
        <v>0.54364266681499995</v>
      </c>
      <c r="H56">
        <v>8694.3641100900004</v>
      </c>
      <c r="I56">
        <v>25084.157238700001</v>
      </c>
      <c r="J56" s="103">
        <f>EligibleProperties[[#This Row],[Deciduous Forest Acreage]]/EligibleProperties[[#This Row],[Forestland Acreage]]</f>
        <v>4.8182484593316446E-3</v>
      </c>
      <c r="K56" s="103">
        <f>EligibleProperties[[#This Row],[Evergreen Forest Acreage]]/EligibleProperties[[#This Row],[Forestland Acreage]]</f>
        <v>0.64855229654281654</v>
      </c>
      <c r="L56" s="103">
        <f>EligibleProperties[[#This Row],[Mixed Forest Acreage]]/EligibleProperties[[#This Row],[Forestland Acreage]]</f>
        <v>2.1672749921064302E-5</v>
      </c>
      <c r="M56" s="103">
        <f>EligibleProperties[[#This Row],[Woody Wetlands Acreage]]/EligibleProperties[[#This Row],[Forestland Acreage]]</f>
        <v>0.34660778224895988</v>
      </c>
      <c r="N56">
        <v>39.746488193200001</v>
      </c>
      <c r="O56">
        <v>6017.5548214500004</v>
      </c>
      <c r="P56">
        <v>0.22184328902200001</v>
      </c>
      <c r="Q56">
        <v>1602.23586943999</v>
      </c>
      <c r="R56">
        <f>SUM(EligibleProperties[[#This Row],[Deciduous Forest Harvested Acreage]:[Woody Wetlands Harvested Acreage]])</f>
        <v>7659.7590223722127</v>
      </c>
      <c r="S56" s="103">
        <f>EligibleProperties[[#This Row],[Harvested Forestland Acreage]]/EligibleProperties[[#This Row],[Forestland Acreage]]</f>
        <v>0.30536242256346113</v>
      </c>
      <c r="T56" s="96">
        <v>44.375742988500001</v>
      </c>
      <c r="U56">
        <v>44.371472644299899</v>
      </c>
      <c r="V56">
        <v>87.020024591600006</v>
      </c>
      <c r="W56">
        <v>1755.420486</v>
      </c>
      <c r="X56">
        <v>11257.388418</v>
      </c>
      <c r="Y56">
        <v>11651.258116000001</v>
      </c>
      <c r="Z56" s="103">
        <f>W56/EligibleProperties[[#This Row],[Forestland Acreage]]</f>
        <v>6.9981242315437481E-2</v>
      </c>
      <c r="AA56" s="103">
        <f>X56/EligibleProperties[[#This Row],[Forestland Acreage]]</f>
        <v>0.44878479714805919</v>
      </c>
      <c r="AB56" s="103">
        <f>Y56/EligibleProperties[[#This Row],[Forestland Acreage]]</f>
        <v>0.46448672782294492</v>
      </c>
      <c r="AC56">
        <v>1541331.1319190001</v>
      </c>
      <c r="AD56">
        <v>3360385.6949089998</v>
      </c>
      <c r="AE56" s="96">
        <v>1.8234880487041272</v>
      </c>
      <c r="AF56">
        <f t="shared" si="12"/>
        <v>0.6252274084020375</v>
      </c>
      <c r="AG56">
        <f t="shared" si="13"/>
        <v>0.88166947465783996</v>
      </c>
      <c r="AH56">
        <f t="shared" si="14"/>
        <v>1.1941808055668246E-3</v>
      </c>
      <c r="AI56">
        <f t="shared" si="15"/>
        <v>0.74145527694503632</v>
      </c>
      <c r="AJ56">
        <f t="shared" si="16"/>
        <v>1.1704257047597739</v>
      </c>
      <c r="AK56">
        <f t="shared" si="17"/>
        <v>1.4185310486376823</v>
      </c>
      <c r="AL56">
        <f t="shared" si="18"/>
        <v>1.4188154877042076</v>
      </c>
      <c r="AM56">
        <f t="shared" si="19"/>
        <v>0.39981111477118375</v>
      </c>
      <c r="AN56">
        <f t="shared" si="20"/>
        <v>0.22814982932094807</v>
      </c>
      <c r="AO56">
        <f t="shared" si="21"/>
        <v>2.3431903576914199</v>
      </c>
      <c r="AP56">
        <f t="shared" si="22"/>
        <v>0.23087686418114073</v>
      </c>
      <c r="AQ56">
        <f>SUMPRODUCT(EligibleProperties[[#This Row],[Deciduous Forest %]:[Woody Wetlands %]],EligibleProperties[[#This Row],[Normalized Deciduous Forest  Similarity]:[Normalized Woody Wetlands Similarity]])</f>
        <v>0.83181545863819517</v>
      </c>
      <c r="AR56">
        <f>SUMPRODUCT(EligibleProperties[[#This Row],[Normalized Pre-Merchantable Timber Similarity]:[Normalized Sawtimber Similarity]],EligibleProperties[[#This Row],[Pre-Merchantable Timber %]:[Sawtimber %]])</f>
        <v>1.1747936570192878</v>
      </c>
      <c r="AS56">
        <f t="shared" si="23"/>
        <v>1.1778758025791138</v>
      </c>
    </row>
    <row r="57" spans="1:45" x14ac:dyDescent="0.2">
      <c r="A57">
        <v>57</v>
      </c>
      <c r="B57" t="s">
        <v>94</v>
      </c>
      <c r="C57" t="s">
        <v>95</v>
      </c>
      <c r="D57">
        <v>11898.430632600001</v>
      </c>
      <c r="E57">
        <v>72.837900580699895</v>
      </c>
      <c r="F57">
        <v>8397.7061563299903</v>
      </c>
      <c r="G57">
        <v>0</v>
      </c>
      <c r="H57">
        <v>2573.38490963</v>
      </c>
      <c r="I57">
        <v>11043.9289664999</v>
      </c>
      <c r="J57" s="103">
        <f>EligibleProperties[[#This Row],[Deciduous Forest Acreage]]/EligibleProperties[[#This Row],[Forestland Acreage]]</f>
        <v>6.5952887601543556E-3</v>
      </c>
      <c r="K57" s="103">
        <f>EligibleProperties[[#This Row],[Evergreen Forest Acreage]]/EligibleProperties[[#This Row],[Forestland Acreage]]</f>
        <v>0.76039117797689315</v>
      </c>
      <c r="L57" s="103">
        <f>EligibleProperties[[#This Row],[Mixed Forest Acreage]]/EligibleProperties[[#This Row],[Forestland Acreage]]</f>
        <v>0</v>
      </c>
      <c r="M57" s="103">
        <f>EligibleProperties[[#This Row],[Woody Wetlands Acreage]]/EligibleProperties[[#This Row],[Forestland Acreage]]</f>
        <v>0.23301353326664603</v>
      </c>
      <c r="N57">
        <v>7.62059921055</v>
      </c>
      <c r="O57">
        <v>2779.1262108699898</v>
      </c>
      <c r="P57">
        <v>0</v>
      </c>
      <c r="Q57">
        <v>315.74539590099897</v>
      </c>
      <c r="R57">
        <f>SUM(EligibleProperties[[#This Row],[Deciduous Forest Harvested Acreage]:[Woody Wetlands Harvested Acreage]])</f>
        <v>3102.492205981539</v>
      </c>
      <c r="S57" s="103">
        <f>EligibleProperties[[#This Row],[Harvested Forestland Acreage]]/EligibleProperties[[#This Row],[Forestland Acreage]]</f>
        <v>0.28092286860885135</v>
      </c>
      <c r="T57" s="96">
        <v>33.513884065600003</v>
      </c>
      <c r="U57">
        <v>33.512909673700001</v>
      </c>
      <c r="V57">
        <v>73.254675686400006</v>
      </c>
      <c r="W57">
        <v>1419.6032399999999</v>
      </c>
      <c r="X57">
        <v>5334.3221830000002</v>
      </c>
      <c r="Y57">
        <v>4199.9196270000002</v>
      </c>
      <c r="Z57" s="103">
        <f>W57/EligibleProperties[[#This Row],[Forestland Acreage]]</f>
        <v>0.12854150405224021</v>
      </c>
      <c r="AA57" s="103">
        <f>X57/EligibleProperties[[#This Row],[Forestland Acreage]]</f>
        <v>0.48300946150422241</v>
      </c>
      <c r="AB57" s="103">
        <f>Y57/EligibleProperties[[#This Row],[Forestland Acreage]]</f>
        <v>0.38029216230381652</v>
      </c>
      <c r="AC57">
        <v>1552861.9557620001</v>
      </c>
      <c r="AD57">
        <v>3331381.6764400001</v>
      </c>
      <c r="AE57" s="96">
        <v>1.9991993637473535</v>
      </c>
      <c r="AF57">
        <f t="shared" si="12"/>
        <v>0.34199951403217443</v>
      </c>
      <c r="AG57">
        <f t="shared" si="13"/>
        <v>1.0173880394214758</v>
      </c>
      <c r="AH57">
        <f t="shared" si="14"/>
        <v>2.0144863521108225E-3</v>
      </c>
      <c r="AI57">
        <f t="shared" si="15"/>
        <v>1.1666128816626453</v>
      </c>
      <c r="AJ57">
        <f t="shared" si="16"/>
        <v>1.862463371304977</v>
      </c>
      <c r="AK57">
        <f t="shared" si="17"/>
        <v>1.0294872116829883</v>
      </c>
      <c r="AL57">
        <f t="shared" si="18"/>
        <v>1.0298151390742181</v>
      </c>
      <c r="AM57">
        <f t="shared" si="19"/>
        <v>0.93847060820473605</v>
      </c>
      <c r="AN57">
        <f t="shared" si="20"/>
        <v>0.59655422328581831</v>
      </c>
      <c r="AO57">
        <f t="shared" si="21"/>
        <v>0.4265040227369396</v>
      </c>
      <c r="AP57">
        <f t="shared" si="22"/>
        <v>2.2528933415138903</v>
      </c>
      <c r="AQ57">
        <f>SUMPRODUCT(EligibleProperties[[#This Row],[Deciduous Forest %]:[Woody Wetlands %]],EligibleProperties[[#This Row],[Normalized Deciduous Forest  Similarity]:[Normalized Woody Wetlands Similarity]])</f>
        <v>1.0477050648167692</v>
      </c>
      <c r="AR57">
        <f>SUMPRODUCT(EligibleProperties[[#This Row],[Normalized Pre-Merchantable Timber Similarity]:[Normalized Sawtimber Similarity]],EligibleProperties[[#This Row],[Pre-Merchantable Timber %]:[Sawtimber %]])</f>
        <v>1.1394451357456168</v>
      </c>
      <c r="AS57">
        <f t="shared" si="23"/>
        <v>1.1973537538786136</v>
      </c>
    </row>
    <row r="58" spans="1:45" x14ac:dyDescent="0.2">
      <c r="A58">
        <v>171</v>
      </c>
      <c r="B58" t="s">
        <v>94</v>
      </c>
      <c r="C58" t="s">
        <v>95</v>
      </c>
      <c r="D58">
        <v>6755.7833228299896</v>
      </c>
      <c r="E58">
        <v>0</v>
      </c>
      <c r="F58">
        <v>3061.48976915</v>
      </c>
      <c r="G58">
        <v>0.66718452995800004</v>
      </c>
      <c r="H58">
        <v>3309.9296941500002</v>
      </c>
      <c r="I58">
        <v>6372.0866478300004</v>
      </c>
      <c r="J58" s="103">
        <f>EligibleProperties[[#This Row],[Deciduous Forest Acreage]]/EligibleProperties[[#This Row],[Forestland Acreage]]</f>
        <v>0</v>
      </c>
      <c r="K58" s="103">
        <f>EligibleProperties[[#This Row],[Evergreen Forest Acreage]]/EligibleProperties[[#This Row],[Forestland Acreage]]</f>
        <v>0.4804532546952392</v>
      </c>
      <c r="L58" s="103">
        <f>EligibleProperties[[#This Row],[Mixed Forest Acreage]]/EligibleProperties[[#This Row],[Forestland Acreage]]</f>
        <v>1.0470424632176152E-4</v>
      </c>
      <c r="M58" s="103">
        <f>EligibleProperties[[#This Row],[Woody Wetlands Acreage]]/EligibleProperties[[#This Row],[Forestland Acreage]]</f>
        <v>0.51944204105843239</v>
      </c>
      <c r="N58">
        <v>0</v>
      </c>
      <c r="O58">
        <v>1456.77758807999</v>
      </c>
      <c r="P58">
        <v>6.1389615135799998E-2</v>
      </c>
      <c r="Q58">
        <v>316.44759284299897</v>
      </c>
      <c r="R58">
        <f>SUM(EligibleProperties[[#This Row],[Deciduous Forest Harvested Acreage]:[Woody Wetlands Harvested Acreage]])</f>
        <v>1773.2865705381248</v>
      </c>
      <c r="S58" s="103">
        <f>EligibleProperties[[#This Row],[Harvested Forestland Acreage]]/EligibleProperties[[#This Row],[Forestland Acreage]]</f>
        <v>0.27828977673145949</v>
      </c>
      <c r="T58" s="96">
        <v>43.190414867500003</v>
      </c>
      <c r="U58">
        <v>43.207954070100001</v>
      </c>
      <c r="V58">
        <v>100.94509936</v>
      </c>
      <c r="W58">
        <v>268.61117999999999</v>
      </c>
      <c r="X58">
        <v>2825.0850759999998</v>
      </c>
      <c r="Y58">
        <v>2500.0664230000002</v>
      </c>
      <c r="Z58" s="103">
        <f>W58/EligibleProperties[[#This Row],[Forestland Acreage]]</f>
        <v>4.2154351446472393E-2</v>
      </c>
      <c r="AA58" s="103">
        <f>X58/EligibleProperties[[#This Row],[Forestland Acreage]]</f>
        <v>0.44335321098655744</v>
      </c>
      <c r="AB58" s="103">
        <f>Y58/EligibleProperties[[#This Row],[Forestland Acreage]]</f>
        <v>0.39234658302259467</v>
      </c>
      <c r="AC58">
        <v>1503462.5371600001</v>
      </c>
      <c r="AD58">
        <v>3488114.0857199999</v>
      </c>
      <c r="AE58" s="96">
        <v>1.3925183665065068</v>
      </c>
      <c r="AF58">
        <f t="shared" si="12"/>
        <v>8.7573418876452924E-2</v>
      </c>
      <c r="AG58">
        <f t="shared" si="13"/>
        <v>2.3049235168064612</v>
      </c>
      <c r="AH58">
        <f t="shared" si="14"/>
        <v>1.9233449110769296E-3</v>
      </c>
      <c r="AI58">
        <f t="shared" si="15"/>
        <v>0.93701274666699752</v>
      </c>
      <c r="AJ58">
        <f t="shared" si="16"/>
        <v>1.8909123051549817</v>
      </c>
      <c r="AK58">
        <f t="shared" si="17"/>
        <v>1.3760756454219485</v>
      </c>
      <c r="AL58">
        <f t="shared" si="18"/>
        <v>1.3771332566183181</v>
      </c>
      <c r="AM58">
        <f t="shared" si="19"/>
        <v>0.14509869989665597</v>
      </c>
      <c r="AN58">
        <f t="shared" si="20"/>
        <v>1.8592366416946615</v>
      </c>
      <c r="AO58">
        <f t="shared" si="21"/>
        <v>0.38547752251883682</v>
      </c>
      <c r="AP58">
        <f t="shared" si="22"/>
        <v>2.7141703580672134</v>
      </c>
      <c r="AQ58">
        <f>SUMPRODUCT(EligibleProperties[[#This Row],[Deciduous Forest %]:[Woody Wetlands %]],EligibleProperties[[#This Row],[Normalized Deciduous Forest  Similarity]:[Normalized Woody Wetlands Similarity]])</f>
        <v>1.5941320204821137</v>
      </c>
      <c r="AR58">
        <f>SUMPRODUCT(EligibleProperties[[#This Row],[Normalized Pre-Merchantable Timber Similarity]:[Normalized Sawtimber Similarity]],EligibleProperties[[#This Row],[Pre-Merchantable Timber %]:[Sawtimber %]])</f>
        <v>1.3141730779169085</v>
      </c>
      <c r="AS58">
        <f t="shared" si="23"/>
        <v>1.1998551778070754</v>
      </c>
    </row>
    <row r="59" spans="1:45" x14ac:dyDescent="0.2">
      <c r="A59">
        <v>207</v>
      </c>
      <c r="B59" t="s">
        <v>94</v>
      </c>
      <c r="C59" t="s">
        <v>95</v>
      </c>
      <c r="D59">
        <v>6616.7998940400003</v>
      </c>
      <c r="E59">
        <v>8.0800285596800006</v>
      </c>
      <c r="F59">
        <v>2721.2909132499899</v>
      </c>
      <c r="G59">
        <v>5.9279084349</v>
      </c>
      <c r="H59">
        <v>3444.7333191900002</v>
      </c>
      <c r="I59">
        <v>6180.0321694300001</v>
      </c>
      <c r="J59" s="103">
        <f>EligibleProperties[[#This Row],[Deciduous Forest Acreage]]/EligibleProperties[[#This Row],[Forestland Acreage]]</f>
        <v>1.307441181236641E-3</v>
      </c>
      <c r="K59" s="103">
        <f>EligibleProperties[[#This Row],[Evergreen Forest Acreage]]/EligibleProperties[[#This Row],[Forestland Acreage]]</f>
        <v>0.44033604334797199</v>
      </c>
      <c r="L59" s="103">
        <f>EligibleProperties[[#This Row],[Mixed Forest Acreage]]/EligibleProperties[[#This Row],[Forestland Acreage]]</f>
        <v>9.5920349156479326E-4</v>
      </c>
      <c r="M59" s="103">
        <f>EligibleProperties[[#This Row],[Woody Wetlands Acreage]]/EligibleProperties[[#This Row],[Forestland Acreage]]</f>
        <v>0.557397311979966</v>
      </c>
      <c r="N59">
        <v>0.62952909771599996</v>
      </c>
      <c r="O59">
        <v>704.03749785399896</v>
      </c>
      <c r="P59">
        <v>0.44478968664099999</v>
      </c>
      <c r="Q59">
        <v>315.26441004600002</v>
      </c>
      <c r="R59">
        <f>SUM(EligibleProperties[[#This Row],[Deciduous Forest Harvested Acreage]:[Woody Wetlands Harvested Acreage]])</f>
        <v>1020.376226684356</v>
      </c>
      <c r="S59" s="103">
        <f>EligibleProperties[[#This Row],[Harvested Forestland Acreage]]/EligibleProperties[[#This Row],[Forestland Acreage]]</f>
        <v>0.16510856233592516</v>
      </c>
      <c r="T59" s="96">
        <v>2.0709136048699999</v>
      </c>
      <c r="U59">
        <v>2.11133217172</v>
      </c>
      <c r="V59">
        <v>148.022940562999</v>
      </c>
      <c r="W59">
        <v>464.05999100000002</v>
      </c>
      <c r="X59">
        <v>1040.2242530000001</v>
      </c>
      <c r="Y59">
        <v>4667.4924879999999</v>
      </c>
      <c r="Z59" s="103">
        <f>W59/EligibleProperties[[#This Row],[Forestland Acreage]]</f>
        <v>7.5090222555071501E-2</v>
      </c>
      <c r="AA59" s="103">
        <f>X59/EligibleProperties[[#This Row],[Forestland Acreage]]</f>
        <v>0.16832020036166617</v>
      </c>
      <c r="AB59" s="103">
        <f>Y59/EligibleProperties[[#This Row],[Forestland Acreage]]</f>
        <v>0.75525375273742212</v>
      </c>
      <c r="AC59">
        <v>1673758.47541</v>
      </c>
      <c r="AD59">
        <v>3694970.1712600002</v>
      </c>
      <c r="AE59" s="96">
        <v>1.602268906568008</v>
      </c>
      <c r="AF59">
        <f t="shared" si="12"/>
        <v>3.9920184245924306E-2</v>
      </c>
      <c r="AG59">
        <f t="shared" si="13"/>
        <v>2.3870075374974817</v>
      </c>
      <c r="AH59">
        <f t="shared" si="14"/>
        <v>3.2972990293567206E-2</v>
      </c>
      <c r="AI59">
        <f t="shared" si="15"/>
        <v>0.89499095633247339</v>
      </c>
      <c r="AJ59">
        <f t="shared" si="16"/>
        <v>1.5337741322723391</v>
      </c>
      <c r="AK59">
        <f t="shared" si="17"/>
        <v>9.6719081376607674E-2</v>
      </c>
      <c r="AL59">
        <f t="shared" si="18"/>
        <v>9.5124194875880308E-2</v>
      </c>
      <c r="AM59">
        <f t="shared" si="19"/>
        <v>1.987327783154623</v>
      </c>
      <c r="AN59">
        <f t="shared" si="20"/>
        <v>1.6448218025961077</v>
      </c>
      <c r="AO59">
        <f t="shared" si="21"/>
        <v>0.96305309123771465</v>
      </c>
      <c r="AP59">
        <f t="shared" si="22"/>
        <v>2.1260114355729218</v>
      </c>
      <c r="AQ59">
        <f>SUMPRODUCT(EligibleProperties[[#This Row],[Deciduous Forest %]:[Woody Wetlands %]],EligibleProperties[[#This Row],[Normalized Deciduous Forest  Similarity]:[Normalized Woody Wetlands Similarity]])</f>
        <v>1.5500348289097892</v>
      </c>
      <c r="AR59">
        <f>SUMPRODUCT(EligibleProperties[[#This Row],[Normalized Pre-Merchantable Timber Similarity]:[Normalized Sawtimber Similarity]],EligibleProperties[[#This Row],[Pre-Merchantable Timber %]:[Sawtimber %]])</f>
        <v>1.8912894395755531</v>
      </c>
      <c r="AS59">
        <f t="shared" si="23"/>
        <v>1.2037940390767436</v>
      </c>
    </row>
    <row r="60" spans="1:45" x14ac:dyDescent="0.2">
      <c r="A60">
        <v>6</v>
      </c>
      <c r="B60" t="s">
        <v>94</v>
      </c>
      <c r="C60" t="s">
        <v>95</v>
      </c>
      <c r="D60">
        <v>10166.978076699899</v>
      </c>
      <c r="E60">
        <v>78.264614594500003</v>
      </c>
      <c r="F60">
        <v>6925.2051746699899</v>
      </c>
      <c r="G60">
        <v>4.8926865530899999</v>
      </c>
      <c r="H60">
        <v>1582.65584413999</v>
      </c>
      <c r="I60">
        <v>8591.0183199599905</v>
      </c>
      <c r="J60" s="103">
        <f>EligibleProperties[[#This Row],[Deciduous Forest Acreage]]/EligibleProperties[[#This Row],[Forestland Acreage]]</f>
        <v>9.1100509485195109E-3</v>
      </c>
      <c r="K60" s="103">
        <f>EligibleProperties[[#This Row],[Evergreen Forest Acreage]]/EligibleProperties[[#This Row],[Forestland Acreage]]</f>
        <v>0.80609828971965702</v>
      </c>
      <c r="L60" s="103">
        <f>EligibleProperties[[#This Row],[Mixed Forest Acreage]]/EligibleProperties[[#This Row],[Forestland Acreage]]</f>
        <v>5.6951182861786581E-4</v>
      </c>
      <c r="M60" s="103">
        <f>EligibleProperties[[#This Row],[Woody Wetlands Acreage]]/EligibleProperties[[#This Row],[Forestland Acreage]]</f>
        <v>0.18422214750292379</v>
      </c>
      <c r="N60">
        <v>19.654203050900001</v>
      </c>
      <c r="O60">
        <v>3279.05397945</v>
      </c>
      <c r="P60">
        <v>1.67777634162</v>
      </c>
      <c r="Q60">
        <v>466.971533808</v>
      </c>
      <c r="R60">
        <f>SUM(EligibleProperties[[#This Row],[Deciduous Forest Harvested Acreage]:[Woody Wetlands Harvested Acreage]])</f>
        <v>3767.3574926505198</v>
      </c>
      <c r="S60" s="103">
        <f>EligibleProperties[[#This Row],[Harvested Forestland Acreage]]/EligibleProperties[[#This Row],[Forestland Acreage]]</f>
        <v>0.43852280979282848</v>
      </c>
      <c r="T60" s="96">
        <v>27.8774824849</v>
      </c>
      <c r="U60">
        <v>27.8854042130999</v>
      </c>
      <c r="V60">
        <v>70.493182402900004</v>
      </c>
      <c r="W60">
        <v>989.97690699999998</v>
      </c>
      <c r="X60">
        <v>3027.528859</v>
      </c>
      <c r="Y60">
        <v>4302.7341800000004</v>
      </c>
      <c r="Z60" s="103">
        <f>W60/EligibleProperties[[#This Row],[Forestland Acreage]]</f>
        <v>0.11523394202290684</v>
      </c>
      <c r="AA60" s="103">
        <f>X60/EligibleProperties[[#This Row],[Forestland Acreage]]</f>
        <v>0.35240628598893498</v>
      </c>
      <c r="AB60" s="103">
        <f>Y60/EligibleProperties[[#This Row],[Forestland Acreage]]</f>
        <v>0.5008409969285269</v>
      </c>
      <c r="AC60">
        <v>1586637.0905909999</v>
      </c>
      <c r="AD60">
        <v>3339580.6441549999</v>
      </c>
      <c r="AE60" s="96">
        <v>1.8446000169137799</v>
      </c>
      <c r="AF60">
        <f t="shared" si="12"/>
        <v>0.37400441033450088</v>
      </c>
      <c r="AG60">
        <f t="shared" si="13"/>
        <v>1.3726767152941921</v>
      </c>
      <c r="AH60">
        <f t="shared" si="14"/>
        <v>2.6862942911647258E-2</v>
      </c>
      <c r="AI60">
        <f t="shared" si="15"/>
        <v>1.4754488573716573</v>
      </c>
      <c r="AJ60">
        <f t="shared" si="16"/>
        <v>2.1201211742426191</v>
      </c>
      <c r="AK60">
        <f t="shared" si="17"/>
        <v>0.82760581061360527</v>
      </c>
      <c r="AL60">
        <f t="shared" si="18"/>
        <v>0.8282137308567854</v>
      </c>
      <c r="AM60">
        <f t="shared" si="19"/>
        <v>1.0465321316324747</v>
      </c>
      <c r="AN60">
        <f t="shared" si="20"/>
        <v>1.0678707822936735</v>
      </c>
      <c r="AO60">
        <f t="shared" si="21"/>
        <v>0.31996732609730538</v>
      </c>
      <c r="AP60">
        <f t="shared" si="22"/>
        <v>2.2249932909951138</v>
      </c>
      <c r="AQ60">
        <f>SUMPRODUCT(EligibleProperties[[#This Row],[Deciduous Forest %]:[Woody Wetlands %]],EligibleProperties[[#This Row],[Normalized Deciduous Forest  Similarity]:[Normalized Woody Wetlands Similarity]])</f>
        <v>1.3817452075692447</v>
      </c>
      <c r="AR60">
        <f>SUMPRODUCT(EligibleProperties[[#This Row],[Normalized Pre-Merchantable Timber Similarity]:[Normalized Sawtimber Similarity]],EligibleProperties[[#This Row],[Pre-Merchantable Timber %]:[Sawtimber %]])</f>
        <v>1.350181314863824</v>
      </c>
      <c r="AS60">
        <f t="shared" si="23"/>
        <v>1.2131463687416191</v>
      </c>
    </row>
    <row r="61" spans="1:45" x14ac:dyDescent="0.2">
      <c r="A61">
        <v>166</v>
      </c>
      <c r="B61" t="s">
        <v>94</v>
      </c>
      <c r="C61" t="s">
        <v>95</v>
      </c>
      <c r="D61">
        <v>5390.7457216700004</v>
      </c>
      <c r="E61">
        <v>0.22239484331199999</v>
      </c>
      <c r="F61">
        <v>1644.80156125999</v>
      </c>
      <c r="G61">
        <v>3.1135278065100001</v>
      </c>
      <c r="H61">
        <v>2984.5400454700002</v>
      </c>
      <c r="I61">
        <v>4632.6775293800001</v>
      </c>
      <c r="J61" s="103">
        <f>EligibleProperties[[#This Row],[Deciduous Forest Acreage]]/EligibleProperties[[#This Row],[Forestland Acreage]]</f>
        <v>4.8005681790194341E-5</v>
      </c>
      <c r="K61" s="103">
        <f>EligibleProperties[[#This Row],[Evergreen Forest Acreage]]/EligibleProperties[[#This Row],[Forestland Acreage]]</f>
        <v>0.35504339570989241</v>
      </c>
      <c r="L61" s="103">
        <f>EligibleProperties[[#This Row],[Mixed Forest Acreage]]/EligibleProperties[[#This Row],[Forestland Acreage]]</f>
        <v>6.7207954509337269E-4</v>
      </c>
      <c r="M61" s="103">
        <f>EligibleProperties[[#This Row],[Woody Wetlands Acreage]]/EligibleProperties[[#This Row],[Forestland Acreage]]</f>
        <v>0.64423651906318347</v>
      </c>
      <c r="N61">
        <v>0</v>
      </c>
      <c r="O61">
        <v>615.25281059600002</v>
      </c>
      <c r="P61">
        <v>0.90960981347600001</v>
      </c>
      <c r="Q61">
        <v>613.69548539899904</v>
      </c>
      <c r="R61">
        <f>SUM(EligibleProperties[[#This Row],[Deciduous Forest Harvested Acreage]:[Woody Wetlands Harvested Acreage]])</f>
        <v>1229.8579058084752</v>
      </c>
      <c r="S61" s="103">
        <f>EligibleProperties[[#This Row],[Harvested Forestland Acreage]]/EligibleProperties[[#This Row],[Forestland Acreage]]</f>
        <v>0.26547453346554628</v>
      </c>
      <c r="T61" s="96">
        <v>15.357162343900001</v>
      </c>
      <c r="U61">
        <v>15.3643189921999</v>
      </c>
      <c r="V61">
        <v>155.017690875</v>
      </c>
      <c r="W61">
        <v>325.96289999999999</v>
      </c>
      <c r="X61">
        <v>1343.496294</v>
      </c>
      <c r="Y61">
        <v>2868.2276550000001</v>
      </c>
      <c r="Z61" s="103">
        <f>W61/EligibleProperties[[#This Row],[Forestland Acreage]]</f>
        <v>7.0361664055564904E-2</v>
      </c>
      <c r="AA61" s="103">
        <f>X61/EligibleProperties[[#This Row],[Forestland Acreage]]</f>
        <v>0.29000427624838432</v>
      </c>
      <c r="AB61" s="103">
        <f>Y61/EligibleProperties[[#This Row],[Forestland Acreage]]</f>
        <v>0.6191295717886629</v>
      </c>
      <c r="AC61">
        <v>1545725.851181</v>
      </c>
      <c r="AD61">
        <v>3573918.9823360001</v>
      </c>
      <c r="AE61" s="96">
        <v>0.70570905080983248</v>
      </c>
      <c r="AF61">
        <f t="shared" si="12"/>
        <v>8.6261810437115172E-2</v>
      </c>
      <c r="AG61">
        <f t="shared" si="13"/>
        <v>2.6467455486928566</v>
      </c>
      <c r="AH61">
        <f t="shared" si="14"/>
        <v>1.6362059542997187E-2</v>
      </c>
      <c r="AI61">
        <f t="shared" si="15"/>
        <v>1.0384451494662406</v>
      </c>
      <c r="AJ61">
        <f t="shared" si="16"/>
        <v>1.1923761414388609</v>
      </c>
      <c r="AK61">
        <f t="shared" si="17"/>
        <v>0.37916016036801337</v>
      </c>
      <c r="AL61">
        <f t="shared" si="18"/>
        <v>0.37965469690877685</v>
      </c>
      <c r="AM61">
        <f t="shared" si="19"/>
        <v>2.2610432324109309</v>
      </c>
      <c r="AN61">
        <f t="shared" si="20"/>
        <v>1.7963196060119766</v>
      </c>
      <c r="AO61">
        <f t="shared" si="21"/>
        <v>0.86491517521651118</v>
      </c>
      <c r="AP61">
        <f t="shared" si="22"/>
        <v>2.614265075476967</v>
      </c>
      <c r="AQ61">
        <f>SUMPRODUCT(EligibleProperties[[#This Row],[Deciduous Forest %]:[Woody Wetlands %]],EligibleProperties[[#This Row],[Normalized Deciduous Forest  Similarity]:[Normalized Woody Wetlands Similarity]])</f>
        <v>1.6087289531806892</v>
      </c>
      <c r="AR61">
        <f>SUMPRODUCT(EligibleProperties[[#This Row],[Normalized Pre-Merchantable Timber Similarity]:[Normalized Sawtimber Similarity]],EligibleProperties[[#This Row],[Pre-Merchantable Timber %]:[Sawtimber %]])</f>
        <v>1.9957899527816592</v>
      </c>
      <c r="AS61">
        <f t="shared" si="23"/>
        <v>1.2216810077433169</v>
      </c>
    </row>
    <row r="62" spans="1:45" x14ac:dyDescent="0.2">
      <c r="A62">
        <v>152</v>
      </c>
      <c r="B62" t="s">
        <v>94</v>
      </c>
      <c r="C62" t="s">
        <v>95</v>
      </c>
      <c r="D62">
        <v>12054.111293399899</v>
      </c>
      <c r="E62">
        <v>21.349904958700002</v>
      </c>
      <c r="F62">
        <v>5957.7676885999899</v>
      </c>
      <c r="G62">
        <v>540.75718317099904</v>
      </c>
      <c r="H62">
        <v>4375.87008951999</v>
      </c>
      <c r="I62">
        <v>10895.744866200001</v>
      </c>
      <c r="J62" s="103">
        <f>EligibleProperties[[#This Row],[Deciduous Forest Acreage]]/EligibleProperties[[#This Row],[Forestland Acreage]]</f>
        <v>1.9594718140776356E-3</v>
      </c>
      <c r="K62" s="103">
        <f>EligibleProperties[[#This Row],[Evergreen Forest Acreage]]/EligibleProperties[[#This Row],[Forestland Acreage]]</f>
        <v>0.54679765006995984</v>
      </c>
      <c r="L62" s="103">
        <f>EligibleProperties[[#This Row],[Mixed Forest Acreage]]/EligibleProperties[[#This Row],[Forestland Acreage]]</f>
        <v>4.9630125320619174E-2</v>
      </c>
      <c r="M62" s="103">
        <f>EligibleProperties[[#This Row],[Woody Wetlands Acreage]]/EligibleProperties[[#This Row],[Forestland Acreage]]</f>
        <v>0.40161275279990272</v>
      </c>
      <c r="N62">
        <v>9.89309129191E-2</v>
      </c>
      <c r="O62">
        <v>2399.05784893999</v>
      </c>
      <c r="P62">
        <v>321.36192051199902</v>
      </c>
      <c r="Q62">
        <v>945.06175886799895</v>
      </c>
      <c r="R62">
        <f>SUM(EligibleProperties[[#This Row],[Deciduous Forest Harvested Acreage]:[Woody Wetlands Harvested Acreage]])</f>
        <v>3665.5804592329068</v>
      </c>
      <c r="S62" s="103">
        <f>EligibleProperties[[#This Row],[Harvested Forestland Acreage]]/EligibleProperties[[#This Row],[Forestland Acreage]]</f>
        <v>0.33642311785438445</v>
      </c>
      <c r="T62" s="96">
        <v>32.624797725999898</v>
      </c>
      <c r="U62">
        <v>32.674465505800001</v>
      </c>
      <c r="V62">
        <v>105.44331540100001</v>
      </c>
      <c r="W62">
        <v>1188.021313</v>
      </c>
      <c r="X62">
        <v>3342.5818519999998</v>
      </c>
      <c r="Y62">
        <v>6108.60581</v>
      </c>
      <c r="Z62" s="103">
        <f>W62/EligibleProperties[[#This Row],[Forestland Acreage]]</f>
        <v>0.10903534614557603</v>
      </c>
      <c r="AA62" s="103">
        <f>X62/EligibleProperties[[#This Row],[Forestland Acreage]]</f>
        <v>0.30677864552143819</v>
      </c>
      <c r="AB62" s="103">
        <f>Y62/EligibleProperties[[#This Row],[Forestland Acreage]]</f>
        <v>0.56064141414963553</v>
      </c>
      <c r="AC62">
        <v>1418618.1964720001</v>
      </c>
      <c r="AD62">
        <v>3438969.308855</v>
      </c>
      <c r="AE62" s="96">
        <v>2.6299574582745722</v>
      </c>
      <c r="AF62">
        <f t="shared" si="12"/>
        <v>3.8340991304383176E-2</v>
      </c>
      <c r="AG62">
        <f t="shared" si="13"/>
        <v>1.6061024227785787</v>
      </c>
      <c r="AH62">
        <f t="shared" si="14"/>
        <v>3.1896220790492489</v>
      </c>
      <c r="AI62">
        <f t="shared" si="15"/>
        <v>0.60473144644197618</v>
      </c>
      <c r="AJ62">
        <f t="shared" si="16"/>
        <v>1.5578998557436037</v>
      </c>
      <c r="AK62">
        <f t="shared" si="17"/>
        <v>0.9976424267896048</v>
      </c>
      <c r="AL62">
        <f t="shared" si="18"/>
        <v>0.99977846898233191</v>
      </c>
      <c r="AM62">
        <f t="shared" si="19"/>
        <v>0.32112088361946933</v>
      </c>
      <c r="AN62">
        <f t="shared" si="20"/>
        <v>0.85060847596601497</v>
      </c>
      <c r="AO62">
        <f t="shared" si="21"/>
        <v>0.21801712960931877</v>
      </c>
      <c r="AP62">
        <f t="shared" si="22"/>
        <v>1.734946811802381</v>
      </c>
      <c r="AQ62">
        <f>SUMPRODUCT(EligibleProperties[[#This Row],[Deciduous Forest %]:[Woody Wetlands %]],EligibleProperties[[#This Row],[Normalized Deciduous Forest  Similarity]:[Normalized Woody Wetlands Similarity]])</f>
        <v>1.2794573630576378</v>
      </c>
      <c r="AR62">
        <f>SUMPRODUCT(EligibleProperties[[#This Row],[Normalized Pre-Merchantable Timber Similarity]:[Normalized Sawtimber Similarity]],EligibleProperties[[#This Row],[Pre-Merchantable Timber %]:[Sawtimber %]])</f>
        <v>1.1323124233766224</v>
      </c>
      <c r="AS62">
        <f t="shared" si="23"/>
        <v>1.2267115040167065</v>
      </c>
    </row>
    <row r="63" spans="1:45" x14ac:dyDescent="0.2">
      <c r="A63">
        <v>190</v>
      </c>
      <c r="B63" t="s">
        <v>94</v>
      </c>
      <c r="C63" t="s">
        <v>95</v>
      </c>
      <c r="D63">
        <v>9843.7819067100008</v>
      </c>
      <c r="E63">
        <v>51.284183851999899</v>
      </c>
      <c r="F63">
        <v>5599.96193880999</v>
      </c>
      <c r="G63">
        <v>17.917994819</v>
      </c>
      <c r="H63">
        <v>2758.9850678500002</v>
      </c>
      <c r="I63">
        <v>8428.1491853299904</v>
      </c>
      <c r="J63" s="103">
        <f>EligibleProperties[[#This Row],[Deciduous Forest Acreage]]/EligibleProperties[[#This Row],[Forestland Acreage]]</f>
        <v>6.0848690174190303E-3</v>
      </c>
      <c r="K63" s="103">
        <f>EligibleProperties[[#This Row],[Evergreen Forest Acreage]]/EligibleProperties[[#This Row],[Forestland Acreage]]</f>
        <v>0.66443554992563092</v>
      </c>
      <c r="L63" s="103">
        <f>EligibleProperties[[#This Row],[Mixed Forest Acreage]]/EligibleProperties[[#This Row],[Forestland Acreage]]</f>
        <v>2.125970296086833E-3</v>
      </c>
      <c r="M63" s="103">
        <f>EligibleProperties[[#This Row],[Woody Wetlands Acreage]]/EligibleProperties[[#This Row],[Forestland Acreage]]</f>
        <v>0.32735361076098185</v>
      </c>
      <c r="N63">
        <v>7.1501113868499999</v>
      </c>
      <c r="O63">
        <v>2418.7441147499899</v>
      </c>
      <c r="P63">
        <v>4.7506917528199999</v>
      </c>
      <c r="Q63">
        <v>727.38619210800005</v>
      </c>
      <c r="R63">
        <f>SUM(EligibleProperties[[#This Row],[Deciduous Forest Harvested Acreage]:[Woody Wetlands Harvested Acreage]])</f>
        <v>3158.0311099976598</v>
      </c>
      <c r="S63" s="103">
        <f>EligibleProperties[[#This Row],[Harvested Forestland Acreage]]/EligibleProperties[[#This Row],[Forestland Acreage]]</f>
        <v>0.37470042835674039</v>
      </c>
      <c r="T63" s="96">
        <v>41.267383051099898</v>
      </c>
      <c r="U63">
        <v>41.250818821499898</v>
      </c>
      <c r="V63">
        <v>76.0142276423</v>
      </c>
      <c r="W63">
        <v>708.75732100000005</v>
      </c>
      <c r="X63">
        <v>3015.1904979999999</v>
      </c>
      <c r="Y63">
        <v>4444.2359999999999</v>
      </c>
      <c r="Z63" s="103">
        <f>W63/EligibleProperties[[#This Row],[Forestland Acreage]]</f>
        <v>8.409406447546762E-2</v>
      </c>
      <c r="AA63" s="103">
        <f>X63/EligibleProperties[[#This Row],[Forestland Acreage]]</f>
        <v>0.35775238806264026</v>
      </c>
      <c r="AB63" s="103">
        <f>Y63/EligibleProperties[[#This Row],[Forestland Acreage]]</f>
        <v>0.52730865368824065</v>
      </c>
      <c r="AC63">
        <v>1594124.4024209999</v>
      </c>
      <c r="AD63">
        <v>3698800.7437100001</v>
      </c>
      <c r="AE63" s="96">
        <v>1.2232231527817465</v>
      </c>
      <c r="AF63">
        <f t="shared" si="12"/>
        <v>0.21488309199896219</v>
      </c>
      <c r="AG63">
        <f t="shared" si="13"/>
        <v>1.6924346783396054</v>
      </c>
      <c r="AH63">
        <f t="shared" si="14"/>
        <v>0.1037404240267838</v>
      </c>
      <c r="AI63">
        <f t="shared" si="15"/>
        <v>1.1087564929159694</v>
      </c>
      <c r="AJ63">
        <f t="shared" si="16"/>
        <v>1.678063736980882</v>
      </c>
      <c r="AK63">
        <f t="shared" si="17"/>
        <v>1.3071975940912555</v>
      </c>
      <c r="AL63">
        <f t="shared" si="18"/>
        <v>1.3070202687319088</v>
      </c>
      <c r="AM63">
        <f t="shared" si="19"/>
        <v>0.83048505194272704</v>
      </c>
      <c r="AN63">
        <f t="shared" si="20"/>
        <v>1.3763794499854503</v>
      </c>
      <c r="AO63">
        <f t="shared" si="21"/>
        <v>0.32395998243207547</v>
      </c>
      <c r="AP63">
        <f t="shared" si="22"/>
        <v>2.1865949532957929</v>
      </c>
      <c r="AQ63">
        <f>SUMPRODUCT(EligibleProperties[[#This Row],[Deciduous Forest %]:[Woody Wetlands %]],EligibleProperties[[#This Row],[Normalized Deciduous Forest  Similarity]:[Normalized Woody Wetlands Similarity]])</f>
        <v>1.4889972921553658</v>
      </c>
      <c r="AR63">
        <f>SUMPRODUCT(EligibleProperties[[#This Row],[Normalized Pre-Merchantable Timber Similarity]:[Normalized Sawtimber Similarity]],EligibleProperties[[#This Row],[Pre-Merchantable Timber %]:[Sawtimber %]])</f>
        <v>1.384653240545497</v>
      </c>
      <c r="AS63">
        <f t="shared" si="23"/>
        <v>1.25692943337475</v>
      </c>
    </row>
    <row r="64" spans="1:45" x14ac:dyDescent="0.2">
      <c r="A64">
        <v>70</v>
      </c>
      <c r="B64" t="s">
        <v>94</v>
      </c>
      <c r="C64" t="s">
        <v>95</v>
      </c>
      <c r="D64">
        <v>36032.036666899898</v>
      </c>
      <c r="E64">
        <v>327.38384566600001</v>
      </c>
      <c r="F64">
        <v>22782.677837999901</v>
      </c>
      <c r="G64">
        <v>24.759031491799899</v>
      </c>
      <c r="H64">
        <v>7138.8325301300001</v>
      </c>
      <c r="I64">
        <v>30273.653245299902</v>
      </c>
      <c r="J64" s="103">
        <f>EligibleProperties[[#This Row],[Deciduous Forest Acreage]]/EligibleProperties[[#This Row],[Forestland Acreage]]</f>
        <v>1.0814150608560186E-2</v>
      </c>
      <c r="K64" s="103">
        <f>EligibleProperties[[#This Row],[Evergreen Forest Acreage]]/EligibleProperties[[#This Row],[Forestland Acreage]]</f>
        <v>0.75255793060049658</v>
      </c>
      <c r="L64" s="103">
        <f>EligibleProperties[[#This Row],[Mixed Forest Acreage]]/EligibleProperties[[#This Row],[Forestland Acreage]]</f>
        <v>8.1784088927700958E-4</v>
      </c>
      <c r="M64" s="103">
        <f>EligibleProperties[[#This Row],[Woody Wetlands Acreage]]/EligibleProperties[[#This Row],[Forestland Acreage]]</f>
        <v>0.23581007790126324</v>
      </c>
      <c r="N64">
        <v>99.045466199100005</v>
      </c>
      <c r="O64">
        <v>7998.6178455999898</v>
      </c>
      <c r="P64">
        <v>17.1349379199</v>
      </c>
      <c r="Q64">
        <v>1754.36236568</v>
      </c>
      <c r="R64">
        <f>SUM(EligibleProperties[[#This Row],[Deciduous Forest Harvested Acreage]:[Woody Wetlands Harvested Acreage]])</f>
        <v>9869.1606153989887</v>
      </c>
      <c r="S64" s="103">
        <f>EligibleProperties[[#This Row],[Harvested Forestland Acreage]]/EligibleProperties[[#This Row],[Forestland Acreage]]</f>
        <v>0.32599833708312731</v>
      </c>
      <c r="T64" s="96">
        <v>20.311546993899899</v>
      </c>
      <c r="U64">
        <v>20.314840735099899</v>
      </c>
      <c r="V64">
        <v>75.555908513299897</v>
      </c>
      <c r="W64">
        <v>3866.5793749999998</v>
      </c>
      <c r="X64">
        <v>9251.9538100000009</v>
      </c>
      <c r="Y64">
        <v>17134.025419000001</v>
      </c>
      <c r="Z64" s="103">
        <f>W64/EligibleProperties[[#This Row],[Forestland Acreage]]</f>
        <v>0.12772093753172326</v>
      </c>
      <c r="AA64" s="103">
        <f>X64/EligibleProperties[[#This Row],[Forestland Acreage]]</f>
        <v>0.30561074790127624</v>
      </c>
      <c r="AB64" s="103">
        <f>Y64/EligibleProperties[[#This Row],[Forestland Acreage]]</f>
        <v>0.56597151589757744</v>
      </c>
      <c r="AC64">
        <v>1699720.102776</v>
      </c>
      <c r="AD64">
        <v>3749979.2601080001</v>
      </c>
      <c r="AE64" s="96">
        <v>2.1902540285013923</v>
      </c>
      <c r="AF64">
        <f t="shared" si="12"/>
        <v>1.8432241143917372</v>
      </c>
      <c r="AG64">
        <f t="shared" si="13"/>
        <v>2.4534534777674804</v>
      </c>
      <c r="AH64">
        <f t="shared" si="14"/>
        <v>0.14411733157357715</v>
      </c>
      <c r="AI64">
        <f t="shared" si="15"/>
        <v>0.2565556914004028</v>
      </c>
      <c r="AJ64">
        <f t="shared" si="16"/>
        <v>1.0294288251351973</v>
      </c>
      <c r="AK64">
        <f t="shared" si="17"/>
        <v>0.55661346994117655</v>
      </c>
      <c r="AL64">
        <f t="shared" si="18"/>
        <v>0.55700364161743865</v>
      </c>
      <c r="AM64">
        <f t="shared" si="19"/>
        <v>0.8484197916691455</v>
      </c>
      <c r="AN64">
        <f t="shared" si="20"/>
        <v>2.0878724129244475</v>
      </c>
      <c r="AO64">
        <f t="shared" si="21"/>
        <v>1.6942377786901832</v>
      </c>
      <c r="AP64">
        <f t="shared" si="22"/>
        <v>1.2569425181235623</v>
      </c>
      <c r="AQ64">
        <f>SUMPRODUCT(EligibleProperties[[#This Row],[Deciduous Forest %]:[Woody Wetlands %]],EligibleProperties[[#This Row],[Normalized Deciduous Forest  Similarity]:[Normalized Woody Wetlands Similarity]])</f>
        <v>1.9269150578534044</v>
      </c>
      <c r="AR64">
        <f>SUMPRODUCT(EligibleProperties[[#This Row],[Normalized Pre-Merchantable Timber Similarity]:[Normalized Sawtimber Similarity]],EligibleProperties[[#This Row],[Pre-Merchantable Timber %]:[Sawtimber %]])</f>
        <v>1.4958359590719463</v>
      </c>
      <c r="AS64">
        <f t="shared" si="23"/>
        <v>1.2625069914424174</v>
      </c>
    </row>
    <row r="65" spans="1:45" x14ac:dyDescent="0.2">
      <c r="A65">
        <v>61</v>
      </c>
      <c r="B65" t="s">
        <v>94</v>
      </c>
      <c r="C65" t="s">
        <v>95</v>
      </c>
      <c r="D65">
        <v>29229.446540799901</v>
      </c>
      <c r="E65">
        <v>21.240555605200001</v>
      </c>
      <c r="F65">
        <v>18061.585404500001</v>
      </c>
      <c r="G65">
        <v>0.300316364063</v>
      </c>
      <c r="H65">
        <v>7811.6901264899898</v>
      </c>
      <c r="I65">
        <v>25894.816403000001</v>
      </c>
      <c r="J65" s="103">
        <f>EligibleProperties[[#This Row],[Deciduous Forest Acreage]]/EligibleProperties[[#This Row],[Forestland Acreage]]</f>
        <v>8.2026283850150075E-4</v>
      </c>
      <c r="K65" s="103">
        <f>EligibleProperties[[#This Row],[Evergreen Forest Acreage]]/EligibleProperties[[#This Row],[Forestland Acreage]]</f>
        <v>0.69749810631627052</v>
      </c>
      <c r="L65" s="103">
        <f>EligibleProperties[[#This Row],[Mixed Forest Acreage]]/EligibleProperties[[#This Row],[Forestland Acreage]]</f>
        <v>1.15975475318762E-5</v>
      </c>
      <c r="M65" s="103">
        <f>EligibleProperties[[#This Row],[Woody Wetlands Acreage]]/EligibleProperties[[#This Row],[Forestland Acreage]]</f>
        <v>0.30167003329612252</v>
      </c>
      <c r="N65">
        <v>2.3657208568699999</v>
      </c>
      <c r="O65">
        <v>5428.34219854</v>
      </c>
      <c r="P65">
        <v>9.6198087212000002E-2</v>
      </c>
      <c r="Q65">
        <v>550.14921452199906</v>
      </c>
      <c r="R65">
        <f>SUM(EligibleProperties[[#This Row],[Deciduous Forest Harvested Acreage]:[Woody Wetlands Harvested Acreage]])</f>
        <v>5980.9533320060809</v>
      </c>
      <c r="S65" s="103">
        <f>EligibleProperties[[#This Row],[Harvested Forestland Acreage]]/EligibleProperties[[#This Row],[Forestland Acreage]]</f>
        <v>0.23097106536399956</v>
      </c>
      <c r="T65" s="96">
        <v>43.262649783999898</v>
      </c>
      <c r="U65">
        <v>43.264904385000001</v>
      </c>
      <c r="V65">
        <v>81.038737446200003</v>
      </c>
      <c r="W65">
        <v>1760.9635450000001</v>
      </c>
      <c r="X65">
        <v>12429.335744</v>
      </c>
      <c r="Y65">
        <v>10954.163877999999</v>
      </c>
      <c r="Z65" s="103">
        <f>W65/EligibleProperties[[#This Row],[Forestland Acreage]]</f>
        <v>6.8004480803964554E-2</v>
      </c>
      <c r="AA65" s="103">
        <f>X65/EligibleProperties[[#This Row],[Forestland Acreage]]</f>
        <v>0.47999319827423143</v>
      </c>
      <c r="AB65" s="103">
        <f>Y65/EligibleProperties[[#This Row],[Forestland Acreage]]</f>
        <v>0.4230253540909803</v>
      </c>
      <c r="AC65">
        <v>1526849.65677</v>
      </c>
      <c r="AD65">
        <v>3387355.9608900002</v>
      </c>
      <c r="AE65" s="96">
        <v>1.7177486788414886</v>
      </c>
      <c r="AF65">
        <f t="shared" si="12"/>
        <v>3.7696086356270142E-2</v>
      </c>
      <c r="AG65">
        <f t="shared" si="13"/>
        <v>1.3143366280931634</v>
      </c>
      <c r="AH65">
        <f t="shared" si="14"/>
        <v>2.4197048258284282E-4</v>
      </c>
      <c r="AI65">
        <f t="shared" si="15"/>
        <v>0.46630287609845122</v>
      </c>
      <c r="AJ65">
        <f t="shared" si="16"/>
        <v>2.0275126871396134</v>
      </c>
      <c r="AK65">
        <f t="shared" si="17"/>
        <v>1.378662914256565</v>
      </c>
      <c r="AL65">
        <f t="shared" si="18"/>
        <v>1.3791734614235642</v>
      </c>
      <c r="AM65">
        <f t="shared" si="19"/>
        <v>0.63386817543927088</v>
      </c>
      <c r="AN65">
        <f t="shared" si="20"/>
        <v>0.22206888107921741</v>
      </c>
      <c r="AO65">
        <f t="shared" si="21"/>
        <v>2.7224289709213867</v>
      </c>
      <c r="AP65">
        <f t="shared" si="22"/>
        <v>0.42004234600303625</v>
      </c>
      <c r="AQ65">
        <f>SUMPRODUCT(EligibleProperties[[#This Row],[Deciduous Forest %]:[Woody Wetlands %]],EligibleProperties[[#This Row],[Normalized Deciduous Forest  Similarity]:[Normalized Woody Wetlands Similarity]])</f>
        <v>1.0574478368208504</v>
      </c>
      <c r="AR65">
        <f>SUMPRODUCT(EligibleProperties[[#This Row],[Normalized Pre-Merchantable Timber Similarity]:[Normalized Sawtimber Similarity]],EligibleProperties[[#This Row],[Pre-Merchantable Timber %]:[Sawtimber %]])</f>
        <v>1.4995376299386312</v>
      </c>
      <c r="AS65">
        <f t="shared" si="23"/>
        <v>1.2777397827867285</v>
      </c>
    </row>
    <row r="66" spans="1:45" x14ac:dyDescent="0.2">
      <c r="A66">
        <v>202</v>
      </c>
      <c r="B66" t="s">
        <v>94</v>
      </c>
      <c r="C66" t="s">
        <v>95</v>
      </c>
      <c r="D66">
        <v>6697.5500471699897</v>
      </c>
      <c r="E66">
        <v>7.5782948295399999</v>
      </c>
      <c r="F66">
        <v>3677.5100785599898</v>
      </c>
      <c r="G66">
        <v>0.67279554880299997</v>
      </c>
      <c r="H66">
        <v>1572.1023438499899</v>
      </c>
      <c r="I66">
        <v>5257.8635127899897</v>
      </c>
      <c r="J66" s="103">
        <f>EligibleProperties[[#This Row],[Deciduous Forest Acreage]]/EligibleProperties[[#This Row],[Forestland Acreage]]</f>
        <v>1.4413258942734927E-3</v>
      </c>
      <c r="K66" s="103">
        <f>EligibleProperties[[#This Row],[Evergreen Forest Acreage]]/EligibleProperties[[#This Row],[Forestland Acreage]]</f>
        <v>0.69943049484154185</v>
      </c>
      <c r="L66" s="103">
        <f>EligibleProperties[[#This Row],[Mixed Forest Acreage]]/EligibleProperties[[#This Row],[Forestland Acreage]]</f>
        <v>1.279598732767396E-4</v>
      </c>
      <c r="M66" s="103">
        <f>EligibleProperties[[#This Row],[Woody Wetlands Acreage]]/EligibleProperties[[#This Row],[Forestland Acreage]]</f>
        <v>0.2990002193905909</v>
      </c>
      <c r="N66">
        <v>2.0773262190100001</v>
      </c>
      <c r="O66">
        <v>1354.7806639999901</v>
      </c>
      <c r="P66">
        <v>0</v>
      </c>
      <c r="Q66">
        <v>423.48141729700001</v>
      </c>
      <c r="R66">
        <f>SUM(EligibleProperties[[#This Row],[Deciduous Forest Harvested Acreage]:[Woody Wetlands Harvested Acreage]])</f>
        <v>1780.3394075160002</v>
      </c>
      <c r="S66" s="103">
        <f>EligibleProperties[[#This Row],[Harvested Forestland Acreage]]/EligibleProperties[[#This Row],[Forestland Acreage]]</f>
        <v>0.33860510132780064</v>
      </c>
      <c r="T66" s="96">
        <v>22.6500984000999</v>
      </c>
      <c r="U66">
        <v>22.6618234439999</v>
      </c>
      <c r="V66">
        <v>65.9608961303</v>
      </c>
      <c r="W66">
        <v>959.50428899999997</v>
      </c>
      <c r="X66">
        <v>1277.8057839999999</v>
      </c>
      <c r="Y66">
        <v>2796.4797779999999</v>
      </c>
      <c r="Z66" s="103">
        <f>W66/EligibleProperties[[#This Row],[Forestland Acreage]]</f>
        <v>0.18248938692797229</v>
      </c>
      <c r="AA66" s="103">
        <f>X66/EligibleProperties[[#This Row],[Forestland Acreage]]</f>
        <v>0.24302756830634339</v>
      </c>
      <c r="AB66" s="103">
        <f>Y66/EligibleProperties[[#This Row],[Forestland Acreage]]</f>
        <v>0.53186617933261993</v>
      </c>
      <c r="AC66">
        <v>1648787.288494</v>
      </c>
      <c r="AD66">
        <v>3699983.7093949998</v>
      </c>
      <c r="AE66" s="96">
        <v>1.4325825215678405</v>
      </c>
      <c r="AF66">
        <f t="shared" si="12"/>
        <v>4.2879237544785287E-2</v>
      </c>
      <c r="AG66">
        <f t="shared" si="13"/>
        <v>2.1562886141701032</v>
      </c>
      <c r="AH66">
        <f t="shared" si="14"/>
        <v>1.9564620539871402E-3</v>
      </c>
      <c r="AI66">
        <f t="shared" si="15"/>
        <v>1.4787386574519603</v>
      </c>
      <c r="AJ66">
        <f t="shared" si="16"/>
        <v>1.5490905207044761</v>
      </c>
      <c r="AK66">
        <f t="shared" si="17"/>
        <v>0.64037436376623991</v>
      </c>
      <c r="AL66">
        <f t="shared" si="18"/>
        <v>0.64108263940587418</v>
      </c>
      <c r="AM66">
        <f t="shared" si="19"/>
        <v>1.2238875364615025</v>
      </c>
      <c r="AN66">
        <f t="shared" si="20"/>
        <v>1.1013004125480204</v>
      </c>
      <c r="AO66">
        <f t="shared" si="21"/>
        <v>0.88617242574482491</v>
      </c>
      <c r="AP66">
        <f t="shared" si="22"/>
        <v>2.6337347841369363</v>
      </c>
      <c r="AQ66">
        <f>SUMPRODUCT(EligibleProperties[[#This Row],[Deciduous Forest %]:[Woody Wetlands %]],EligibleProperties[[#This Row],[Normalized Deciduous Forest  Similarity]:[Normalized Woody Wetlands Similarity]])</f>
        <v>1.9503792487336984</v>
      </c>
      <c r="AR66">
        <f>SUMPRODUCT(EligibleProperties[[#This Row],[Normalized Pre-Merchantable Timber Similarity]:[Normalized Sawtimber Similarity]],EligibleProperties[[#This Row],[Pre-Merchantable Timber %]:[Sawtimber %]])</f>
        <v>1.8171344238526443</v>
      </c>
      <c r="AS66">
        <f t="shared" si="23"/>
        <v>1.2842401222979667</v>
      </c>
    </row>
    <row r="67" spans="1:45" x14ac:dyDescent="0.2">
      <c r="A67">
        <v>223</v>
      </c>
      <c r="B67" t="s">
        <v>94</v>
      </c>
      <c r="C67" t="s">
        <v>95</v>
      </c>
      <c r="D67">
        <v>9919.0749420299908</v>
      </c>
      <c r="E67">
        <v>9.8478949830199998</v>
      </c>
      <c r="F67">
        <v>4087.6297299500002</v>
      </c>
      <c r="G67">
        <v>6.62949274144</v>
      </c>
      <c r="H67">
        <v>4383.5125650399896</v>
      </c>
      <c r="I67">
        <v>8487.6196827099902</v>
      </c>
      <c r="J67" s="103">
        <f>EligibleProperties[[#This Row],[Deciduous Forest Acreage]]/EligibleProperties[[#This Row],[Forestland Acreage]]</f>
        <v>1.1602658167025328E-3</v>
      </c>
      <c r="K67" s="103">
        <f>EligibleProperties[[#This Row],[Evergreen Forest Acreage]]/EligibleProperties[[#This Row],[Forestland Acreage]]</f>
        <v>0.4815990681435518</v>
      </c>
      <c r="L67" s="103">
        <f>EligibleProperties[[#This Row],[Mixed Forest Acreage]]/EligibleProperties[[#This Row],[Forestland Acreage]]</f>
        <v>7.8107796876724408E-4</v>
      </c>
      <c r="M67" s="103">
        <f>EligibleProperties[[#This Row],[Woody Wetlands Acreage]]/EligibleProperties[[#This Row],[Forestland Acreage]]</f>
        <v>0.51645958807150383</v>
      </c>
      <c r="N67">
        <v>7.6511617289600001E-2</v>
      </c>
      <c r="O67">
        <v>1572.6411962699899</v>
      </c>
      <c r="P67">
        <v>0.81084989784700001</v>
      </c>
      <c r="Q67">
        <v>634.82952404299897</v>
      </c>
      <c r="R67">
        <f>SUM(EligibleProperties[[#This Row],[Deciduous Forest Harvested Acreage]:[Woody Wetlands Harvested Acreage]])</f>
        <v>2208.3580818281253</v>
      </c>
      <c r="S67" s="103">
        <f>EligibleProperties[[#This Row],[Harvested Forestland Acreage]]/EligibleProperties[[#This Row],[Forestland Acreage]]</f>
        <v>0.26018579582762646</v>
      </c>
      <c r="T67" s="96">
        <v>47.529272847400001</v>
      </c>
      <c r="U67">
        <v>47.5074648424999</v>
      </c>
      <c r="V67">
        <v>97.720509554100005</v>
      </c>
      <c r="W67">
        <v>908.15134399999999</v>
      </c>
      <c r="X67">
        <v>3431.598418</v>
      </c>
      <c r="Y67">
        <v>4168.641944</v>
      </c>
      <c r="Z67" s="103">
        <f>W67/EligibleProperties[[#This Row],[Forestland Acreage]]</f>
        <v>0.10699717682331858</v>
      </c>
      <c r="AA67" s="103">
        <f>X67/EligibleProperties[[#This Row],[Forestland Acreage]]</f>
        <v>0.40430633632070728</v>
      </c>
      <c r="AB67" s="103">
        <f>Y67/EligibleProperties[[#This Row],[Forestland Acreage]]</f>
        <v>0.49114381886029618</v>
      </c>
      <c r="AC67">
        <v>1463785.6185999999</v>
      </c>
      <c r="AD67">
        <v>3443058.2303189998</v>
      </c>
      <c r="AE67" s="96">
        <v>2.0517156331526483</v>
      </c>
      <c r="AF67">
        <f t="shared" ref="AF67:AF98" si="24">SQRT((((E67-AVERAGE(E$3:E$114))/STDEVA(E$3:E$114))-((E$3-AVERAGE(E$3:E$114))/STDEVA(E$3:E$114)))^2)</f>
        <v>2.9493914976624735E-2</v>
      </c>
      <c r="AG67">
        <f t="shared" ref="AG67:AG98" si="25">SQRT((((F67-AVERAGE(F$3:F$114))/STDEVA(F$3:F$114))-((F$3-AVERAGE(F$3:F$114))/STDEVA(F$3:F$114)))^2)</f>
        <v>2.0573339311467533</v>
      </c>
      <c r="AH67">
        <f t="shared" ref="AH67:AH98" si="26">SQRT((((G67-AVERAGE(G$3:G$114))/STDEVA(G$3:G$114))-((G$3-AVERAGE(G$3:G$114))/STDEVA(G$3:G$114)))^2)</f>
        <v>3.7113854615209996E-2</v>
      </c>
      <c r="AI67">
        <f t="shared" ref="AI67:AI98" si="27">SQRT((((H67-AVERAGE(H$3:H$114))/STDEVA(H$3:H$114))-((H$3-AVERAGE(H$3:H$114))/STDEVA(H$3:H$114)))^2)</f>
        <v>0.6023490883722814</v>
      </c>
      <c r="AJ67">
        <f t="shared" ref="AJ67:AJ98" si="28">SQRT((((I68-AVERAGE(I$3:I$271))/STDEVA(I$3:I$271))-((I$3-AVERAGE(I$3:I$271))/STDEVA(I$3:I$271)))^2)</f>
        <v>1.3718073525959569</v>
      </c>
      <c r="AK67">
        <f t="shared" ref="AK67:AK98" si="29">SQRT((((T67-AVERAGE(T$3:T$114))/STDEVA(T$3:T$114))-((T$3-AVERAGE(T$3:T$114))/STDEVA(T$3:T$114)))^2)</f>
        <v>1.5314823735412921</v>
      </c>
      <c r="AL67">
        <f t="shared" ref="AL67:AL98" si="30">SQRT((((U67-AVERAGE(U$3:U$114))/STDEVA(U$3:U$114))-((U$3-AVERAGE(U$3:U$114))/STDEVA(U$3:U$114)))^2)</f>
        <v>1.5311601931411676</v>
      </c>
      <c r="AM67">
        <f t="shared" ref="AM67:AM98" si="31">SQRT((((V67-AVERAGE(V$3:V$114))/STDEVA(V$3:V$114))-((V$3-AVERAGE(V$3:V$114))/STDEVA(V$3:V$114)))^2)</f>
        <v>1.8915489914892572E-2</v>
      </c>
      <c r="AN67">
        <f t="shared" ref="AN67:AN98" si="32">SQRT((((W67-AVERAGE(W$3:W$114))/STDEVA(W$3:W$114))-((W$3-AVERAGE(W$3:W$114))/STDEVA(W$3:W$114)))^2)</f>
        <v>1.1576365620649998</v>
      </c>
      <c r="AO67">
        <f t="shared" ref="AO67:AO98" si="33">SQRT((((X67-AVERAGE(X$3:X$114))/STDEVA(X$3:X$114))-((X$3-AVERAGE(X$3:X$114))/STDEVA(X$3:X$114)))^2)</f>
        <v>0.18921163784753806</v>
      </c>
      <c r="AP67">
        <f t="shared" ref="AP67:AP98" si="34">SQRT((((Y67-AVERAGE(Y$3:Y$114))/STDEVA(Y$3:Y$114))-((Y$3-AVERAGE(Y$3:Y$114))/STDEVA(Y$3:Y$114)))^2)</f>
        <v>2.2613809428343985</v>
      </c>
      <c r="AQ67">
        <f>SUMPRODUCT(EligibleProperties[[#This Row],[Deciduous Forest %]:[Woody Wetlands %]],EligibleProperties[[#This Row],[Normalized Deciduous Forest  Similarity]:[Normalized Woody Wetlands Similarity]])</f>
        <v>1.3019622757519049</v>
      </c>
      <c r="AR67">
        <f>SUMPRODUCT(EligibleProperties[[#This Row],[Normalized Pre-Merchantable Timber Similarity]:[Normalized Sawtimber Similarity]],EligibleProperties[[#This Row],[Pre-Merchantable Timber %]:[Sawtimber %]])</f>
        <v>1.3110265801773697</v>
      </c>
      <c r="AS67">
        <f t="shared" ref="AS67:AS98" si="35">AVERAGE(AE67,AK67:AM67,AQ67:AR67)</f>
        <v>1.2910437576132123</v>
      </c>
    </row>
    <row r="68" spans="1:45" x14ac:dyDescent="0.2">
      <c r="A68">
        <v>245</v>
      </c>
      <c r="B68" t="s">
        <v>94</v>
      </c>
      <c r="C68" t="s">
        <v>95</v>
      </c>
      <c r="D68">
        <v>13035.4363800999</v>
      </c>
      <c r="E68">
        <v>38.144936686900003</v>
      </c>
      <c r="F68">
        <v>4950.5374294399899</v>
      </c>
      <c r="G68">
        <v>1.36361577032</v>
      </c>
      <c r="H68">
        <v>4694.3857346000004</v>
      </c>
      <c r="I68">
        <v>9684.4317164999902</v>
      </c>
      <c r="J68" s="103">
        <f>EligibleProperties[[#This Row],[Deciduous Forest Acreage]]/EligibleProperties[[#This Row],[Forestland Acreage]]</f>
        <v>3.9387893687050334E-3</v>
      </c>
      <c r="K68" s="103">
        <f>EligibleProperties[[#This Row],[Evergreen Forest Acreage]]/EligibleProperties[[#This Row],[Forestland Acreage]]</f>
        <v>0.51118512416226136</v>
      </c>
      <c r="L68" s="103">
        <f>EligibleProperties[[#This Row],[Mixed Forest Acreage]]/EligibleProperties[[#This Row],[Forestland Acreage]]</f>
        <v>1.4080493417045008E-4</v>
      </c>
      <c r="M68" s="103">
        <f>EligibleProperties[[#This Row],[Woody Wetlands Acreage]]/EligibleProperties[[#This Row],[Forestland Acreage]]</f>
        <v>0.48473528153457607</v>
      </c>
      <c r="N68">
        <v>3.6381115427199999</v>
      </c>
      <c r="O68">
        <v>2362.0040576800002</v>
      </c>
      <c r="P68">
        <v>0</v>
      </c>
      <c r="Q68">
        <v>765.45358902500004</v>
      </c>
      <c r="R68">
        <f>SUM(EligibleProperties[[#This Row],[Deciduous Forest Harvested Acreage]:[Woody Wetlands Harvested Acreage]])</f>
        <v>3131.0957582477199</v>
      </c>
      <c r="S68" s="103">
        <f>EligibleProperties[[#This Row],[Harvested Forestland Acreage]]/EligibleProperties[[#This Row],[Forestland Acreage]]</f>
        <v>0.32331228614200153</v>
      </c>
      <c r="T68" s="96">
        <v>47.1543324842999</v>
      </c>
      <c r="U68">
        <v>47.150703951700002</v>
      </c>
      <c r="V68">
        <v>71.822623828600001</v>
      </c>
      <c r="W68">
        <v>2143.7212720000002</v>
      </c>
      <c r="X68">
        <v>3979.3207630000002</v>
      </c>
      <c r="Y68">
        <v>3636.3264429999999</v>
      </c>
      <c r="Z68" s="103">
        <f>W68/EligibleProperties[[#This Row],[Forestland Acreage]]</f>
        <v>0.22135746678327073</v>
      </c>
      <c r="AA68" s="103">
        <f>X68/EligibleProperties[[#This Row],[Forestland Acreage]]</f>
        <v>0.4108987372196734</v>
      </c>
      <c r="AB68" s="103">
        <f>Y68/EligibleProperties[[#This Row],[Forestland Acreage]]</f>
        <v>0.37548165441701203</v>
      </c>
      <c r="AC68">
        <v>1487934.49948</v>
      </c>
      <c r="AD68">
        <v>3469324.247366</v>
      </c>
      <c r="AE68" s="96">
        <v>1.6540853816778749</v>
      </c>
      <c r="AF68">
        <f t="shared" si="24"/>
        <v>0.13739232282625885</v>
      </c>
      <c r="AG68">
        <f t="shared" si="25"/>
        <v>1.8491294288947067</v>
      </c>
      <c r="AH68">
        <f t="shared" si="26"/>
        <v>6.0337950006955632E-3</v>
      </c>
      <c r="AI68">
        <f t="shared" si="27"/>
        <v>0.50544184906025658</v>
      </c>
      <c r="AJ68">
        <f t="shared" si="28"/>
        <v>1.7399466081990911</v>
      </c>
      <c r="AK68">
        <f t="shared" si="29"/>
        <v>1.5180529745291105</v>
      </c>
      <c r="AL68">
        <f t="shared" si="30"/>
        <v>1.5183794862212501</v>
      </c>
      <c r="AM68">
        <f t="shared" si="31"/>
        <v>0.99450902274878938</v>
      </c>
      <c r="AN68">
        <f t="shared" si="32"/>
        <v>0.19783102022247534</v>
      </c>
      <c r="AO68">
        <f t="shared" si="33"/>
        <v>1.1970342147132357E-2</v>
      </c>
      <c r="AP68">
        <f t="shared" si="34"/>
        <v>2.4058315963311623</v>
      </c>
      <c r="AQ68">
        <f>SUMPRODUCT(EligibleProperties[[#This Row],[Deciduous Forest %]:[Woody Wetlands %]],EligibleProperties[[#This Row],[Normalized Deciduous Forest  Similarity]:[Normalized Woody Wetlands Similarity]])</f>
        <v>1.1907949627138097</v>
      </c>
      <c r="AR68">
        <f>SUMPRODUCT(EligibleProperties[[#This Row],[Normalized Pre-Merchantable Timber Similarity]:[Normalized Sawtimber Similarity]],EligibleProperties[[#This Row],[Pre-Merchantable Timber %]:[Sawtimber %]])</f>
        <v>0.95205559999908718</v>
      </c>
      <c r="AS68">
        <f t="shared" si="35"/>
        <v>1.3046462379816537</v>
      </c>
    </row>
    <row r="69" spans="1:45" x14ac:dyDescent="0.2">
      <c r="A69">
        <v>55</v>
      </c>
      <c r="B69" t="s">
        <v>94</v>
      </c>
      <c r="C69" t="s">
        <v>95</v>
      </c>
      <c r="D69">
        <v>7795.5014918300003</v>
      </c>
      <c r="E69">
        <v>3.1225608566499998</v>
      </c>
      <c r="F69">
        <v>4610.4831386799897</v>
      </c>
      <c r="G69">
        <v>0</v>
      </c>
      <c r="H69">
        <v>2585.5732097300001</v>
      </c>
      <c r="I69">
        <v>7199.1789092700001</v>
      </c>
      <c r="J69" s="103">
        <f>EligibleProperties[[#This Row],[Deciduous Forest Acreage]]/EligibleProperties[[#This Row],[Forestland Acreage]]</f>
        <v>4.3373847156781228E-4</v>
      </c>
      <c r="K69" s="103">
        <f>EligibleProperties[[#This Row],[Evergreen Forest Acreage]]/EligibleProperties[[#This Row],[Forestland Acreage]]</f>
        <v>0.64041791387394409</v>
      </c>
      <c r="L69" s="103">
        <f>EligibleProperties[[#This Row],[Mixed Forest Acreage]]/EligibleProperties[[#This Row],[Forestland Acreage]]</f>
        <v>0</v>
      </c>
      <c r="M69" s="103">
        <f>EligibleProperties[[#This Row],[Woody Wetlands Acreage]]/EligibleProperties[[#This Row],[Forestland Acreage]]</f>
        <v>0.35914834765402132</v>
      </c>
      <c r="N69">
        <v>0.29763748305400001</v>
      </c>
      <c r="O69">
        <v>1185.6041276000001</v>
      </c>
      <c r="P69">
        <v>0</v>
      </c>
      <c r="Q69">
        <v>157.22772849</v>
      </c>
      <c r="R69">
        <f>SUM(EligibleProperties[[#This Row],[Deciduous Forest Harvested Acreage]:[Woody Wetlands Harvested Acreage]])</f>
        <v>1343.1294935730539</v>
      </c>
      <c r="S69" s="103">
        <f>EligibleProperties[[#This Row],[Harvested Forestland Acreage]]/EligibleProperties[[#This Row],[Forestland Acreage]]</f>
        <v>0.18656703917214468</v>
      </c>
      <c r="T69" s="96">
        <v>47.255677863300001</v>
      </c>
      <c r="U69">
        <v>47.247112141300001</v>
      </c>
      <c r="V69">
        <v>85.152646069100001</v>
      </c>
      <c r="W69">
        <v>217.94081</v>
      </c>
      <c r="X69">
        <v>4637.5666010000004</v>
      </c>
      <c r="Y69">
        <v>2259.8101019999999</v>
      </c>
      <c r="Z69" s="103">
        <f>W69/EligibleProperties[[#This Row],[Forestland Acreage]]</f>
        <v>3.027300928990238E-2</v>
      </c>
      <c r="AA69" s="103">
        <f>X69/EligibleProperties[[#This Row],[Forestland Acreage]]</f>
        <v>0.64417993488513703</v>
      </c>
      <c r="AB69" s="103">
        <f>Y69/EligibleProperties[[#This Row],[Forestland Acreage]]</f>
        <v>0.31389831124910128</v>
      </c>
      <c r="AC69">
        <v>1543386.531707</v>
      </c>
      <c r="AD69">
        <v>3345676.6993240002</v>
      </c>
      <c r="AE69" s="96">
        <v>1.9278306676115484</v>
      </c>
      <c r="AF69">
        <f t="shared" si="24"/>
        <v>6.9157626896140967E-2</v>
      </c>
      <c r="AG69">
        <f t="shared" si="25"/>
        <v>1.9311785685514793</v>
      </c>
      <c r="AH69">
        <f t="shared" si="26"/>
        <v>2.0144863521108225E-3</v>
      </c>
      <c r="AI69">
        <f t="shared" si="27"/>
        <v>1.1628134720311574</v>
      </c>
      <c r="AJ69">
        <f t="shared" si="28"/>
        <v>2.1091974641090125</v>
      </c>
      <c r="AK69">
        <f t="shared" si="29"/>
        <v>1.5216829052236347</v>
      </c>
      <c r="AL69">
        <f t="shared" si="30"/>
        <v>1.5218332415171143</v>
      </c>
      <c r="AM69">
        <f t="shared" si="31"/>
        <v>0.47288453818427034</v>
      </c>
      <c r="AN69">
        <f t="shared" si="32"/>
        <v>1.9148239802669804</v>
      </c>
      <c r="AO69">
        <f t="shared" si="33"/>
        <v>0.20103602190127862</v>
      </c>
      <c r="AP69">
        <f t="shared" si="34"/>
        <v>2.779366998987836</v>
      </c>
      <c r="AQ69">
        <f>SUMPRODUCT(EligibleProperties[[#This Row],[Deciduous Forest %]:[Woody Wetlands %]],EligibleProperties[[#This Row],[Normalized Deciduous Forest  Similarity]:[Normalized Woody Wetlands Similarity]])</f>
        <v>1.6544138836230207</v>
      </c>
      <c r="AR69">
        <f>SUMPRODUCT(EligibleProperties[[#This Row],[Normalized Pre-Merchantable Timber Similarity]:[Normalized Sawtimber Similarity]],EligibleProperties[[#This Row],[Pre-Merchantable Timber %]:[Sawtimber %]])</f>
        <v>1.0599094629648471</v>
      </c>
      <c r="AS69">
        <f t="shared" si="35"/>
        <v>1.3597591165207394</v>
      </c>
    </row>
    <row r="70" spans="1:45" x14ac:dyDescent="0.2">
      <c r="A70">
        <v>199</v>
      </c>
      <c r="B70" t="s">
        <v>94</v>
      </c>
      <c r="C70" t="s">
        <v>95</v>
      </c>
      <c r="D70">
        <v>5650.7643266699897</v>
      </c>
      <c r="E70">
        <v>181.74624148000001</v>
      </c>
      <c r="F70">
        <v>3652.1738621600002</v>
      </c>
      <c r="G70">
        <v>0.288555838653</v>
      </c>
      <c r="H70">
        <v>872.21319589300003</v>
      </c>
      <c r="I70">
        <v>4706.4218553700002</v>
      </c>
      <c r="J70" s="103">
        <f>EligibleProperties[[#This Row],[Deciduous Forest Acreage]]/EligibleProperties[[#This Row],[Forestland Acreage]]</f>
        <v>3.8616649137099474E-2</v>
      </c>
      <c r="K70" s="103">
        <f>EligibleProperties[[#This Row],[Evergreen Forest Acreage]]/EligibleProperties[[#This Row],[Forestland Acreage]]</f>
        <v>0.77599798198984027</v>
      </c>
      <c r="L70" s="103">
        <f>EligibleProperties[[#This Row],[Mixed Forest Acreage]]/EligibleProperties[[#This Row],[Forestland Acreage]]</f>
        <v>6.1311086749216801E-5</v>
      </c>
      <c r="M70" s="103">
        <f>EligibleProperties[[#This Row],[Woody Wetlands Acreage]]/EligibleProperties[[#This Row],[Forestland Acreage]]</f>
        <v>0.18532405778666225</v>
      </c>
      <c r="N70">
        <v>17.3333281214999</v>
      </c>
      <c r="O70">
        <v>1021.47141202</v>
      </c>
      <c r="P70">
        <v>0</v>
      </c>
      <c r="Q70">
        <v>172.156027913</v>
      </c>
      <c r="R70">
        <f>SUM(EligibleProperties[[#This Row],[Deciduous Forest Harvested Acreage]:[Woody Wetlands Harvested Acreage]])</f>
        <v>1210.9607680545</v>
      </c>
      <c r="S70" s="103">
        <f>EligibleProperties[[#This Row],[Harvested Forestland Acreage]]/EligibleProperties[[#This Row],[Forestland Acreage]]</f>
        <v>0.25729966528028098</v>
      </c>
      <c r="T70" s="96">
        <v>28.663651654799899</v>
      </c>
      <c r="U70">
        <v>28.622222807</v>
      </c>
      <c r="V70">
        <v>77.677693339300006</v>
      </c>
      <c r="W70">
        <v>394.66981399999997</v>
      </c>
      <c r="X70">
        <v>1259.436334</v>
      </c>
      <c r="Y70">
        <v>2962.9378710000001</v>
      </c>
      <c r="Z70" s="103">
        <f>W70/EligibleProperties[[#This Row],[Forestland Acreage]]</f>
        <v>8.3857721668040439E-2</v>
      </c>
      <c r="AA70" s="103">
        <f>X70/EligibleProperties[[#This Row],[Forestland Acreage]]</f>
        <v>0.26759954222186655</v>
      </c>
      <c r="AB70" s="103">
        <f>Y70/EligibleProperties[[#This Row],[Forestland Acreage]]</f>
        <v>0.62955212304636587</v>
      </c>
      <c r="AC70">
        <v>1648608.078489</v>
      </c>
      <c r="AD70">
        <v>3732059.9010180002</v>
      </c>
      <c r="AE70" s="96">
        <v>1.6727629927140359</v>
      </c>
      <c r="AF70">
        <f t="shared" si="24"/>
        <v>0.98430352122264941</v>
      </c>
      <c r="AG70">
        <f t="shared" si="25"/>
        <v>2.1624017990769335</v>
      </c>
      <c r="AH70">
        <f t="shared" si="26"/>
        <v>3.113830102293158E-4</v>
      </c>
      <c r="AI70">
        <f t="shared" si="27"/>
        <v>1.6969122787038398</v>
      </c>
      <c r="AJ70">
        <f t="shared" si="28"/>
        <v>1.6615901259143091</v>
      </c>
      <c r="AK70">
        <f t="shared" si="29"/>
        <v>0.85576436731410821</v>
      </c>
      <c r="AL70">
        <f t="shared" si="30"/>
        <v>0.85460973654190631</v>
      </c>
      <c r="AM70">
        <f t="shared" si="31"/>
        <v>0.76539105426340726</v>
      </c>
      <c r="AN70">
        <f t="shared" si="32"/>
        <v>1.7209454871575613</v>
      </c>
      <c r="AO70">
        <f t="shared" si="33"/>
        <v>0.89211672425487354</v>
      </c>
      <c r="AP70">
        <f t="shared" si="34"/>
        <v>2.5885642409750247</v>
      </c>
      <c r="AQ70">
        <f>SUMPRODUCT(EligibleProperties[[#This Row],[Deciduous Forest %]:[Woody Wetlands %]],EligibleProperties[[#This Row],[Normalized Deciduous Forest  Similarity]:[Normalized Woody Wetlands Similarity]])</f>
        <v>2.030508624347005</v>
      </c>
      <c r="AR70">
        <f>SUMPRODUCT(EligibleProperties[[#This Row],[Normalized Pre-Merchantable Timber Similarity]:[Normalized Sawtimber Similarity]],EligibleProperties[[#This Row],[Pre-Merchantable Timber %]:[Sawtimber %]])</f>
        <v>2.0126807082347358</v>
      </c>
      <c r="AS70">
        <f t="shared" si="35"/>
        <v>1.3652862472358664</v>
      </c>
    </row>
    <row r="71" spans="1:45" x14ac:dyDescent="0.2">
      <c r="A71">
        <v>130</v>
      </c>
      <c r="B71" t="s">
        <v>94</v>
      </c>
      <c r="C71" t="s">
        <v>95</v>
      </c>
      <c r="D71">
        <v>38913.187576999902</v>
      </c>
      <c r="E71">
        <v>28.3633512305999</v>
      </c>
      <c r="F71">
        <v>18466.912608599901</v>
      </c>
      <c r="G71">
        <v>0.17307528875</v>
      </c>
      <c r="H71">
        <v>11666.9933368</v>
      </c>
      <c r="I71">
        <v>30162.442371900001</v>
      </c>
      <c r="J71" s="103">
        <f>EligibleProperties[[#This Row],[Deciduous Forest Acreage]]/EligibleProperties[[#This Row],[Forestland Acreage]]</f>
        <v>9.4035326718183221E-4</v>
      </c>
      <c r="K71" s="103">
        <f>EligibleProperties[[#This Row],[Evergreen Forest Acreage]]/EligibleProperties[[#This Row],[Forestland Acreage]]</f>
        <v>0.61224858321831677</v>
      </c>
      <c r="L71" s="103">
        <f>EligibleProperties[[#This Row],[Mixed Forest Acreage]]/EligibleProperties[[#This Row],[Forestland Acreage]]</f>
        <v>5.7381059072073279E-6</v>
      </c>
      <c r="M71" s="103">
        <f>EligibleProperties[[#This Row],[Woody Wetlands Acreage]]/EligibleProperties[[#This Row],[Forestland Acreage]]</f>
        <v>0.3868053254092324</v>
      </c>
      <c r="N71">
        <v>5.4190608107399996</v>
      </c>
      <c r="O71">
        <v>6644.2960418800003</v>
      </c>
      <c r="P71">
        <v>0</v>
      </c>
      <c r="Q71">
        <v>1378.7085025900001</v>
      </c>
      <c r="R71">
        <f>SUM(EligibleProperties[[#This Row],[Deciduous Forest Harvested Acreage]:[Woody Wetlands Harvested Acreage]])</f>
        <v>8028.423605280741</v>
      </c>
      <c r="S71" s="103">
        <f>EligibleProperties[[#This Row],[Harvested Forestland Acreage]]/EligibleProperties[[#This Row],[Forestland Acreage]]</f>
        <v>0.26617286180910199</v>
      </c>
      <c r="T71" s="96">
        <v>37.3566158199</v>
      </c>
      <c r="U71">
        <v>37.348701778699898</v>
      </c>
      <c r="V71">
        <v>80.142702390400004</v>
      </c>
      <c r="W71">
        <v>5729.3866159999998</v>
      </c>
      <c r="X71">
        <v>14032.229619</v>
      </c>
      <c r="Y71">
        <v>11646.631310000001</v>
      </c>
      <c r="Z71" s="103">
        <f>W71/EligibleProperties[[#This Row],[Forestland Acreage]]</f>
        <v>0.18995101740625697</v>
      </c>
      <c r="AA71" s="103">
        <f>X71/EligibleProperties[[#This Row],[Forestland Acreage]]</f>
        <v>0.46522192884727187</v>
      </c>
      <c r="AB71" s="103">
        <f>Y71/EligibleProperties[[#This Row],[Forestland Acreage]]</f>
        <v>0.38613024656286654</v>
      </c>
      <c r="AC71">
        <v>1546579.4455919999</v>
      </c>
      <c r="AD71">
        <v>3422274.6302240002</v>
      </c>
      <c r="AE71" s="96">
        <v>1.3212060477897214</v>
      </c>
      <c r="AF71">
        <f t="shared" si="24"/>
        <v>7.9703889751451096E-2</v>
      </c>
      <c r="AG71">
        <f t="shared" si="25"/>
        <v>1.4121349775906953</v>
      </c>
      <c r="AH71">
        <f t="shared" si="26"/>
        <v>9.9296793805542238E-4</v>
      </c>
      <c r="AI71">
        <f t="shared" si="27"/>
        <v>1.6681009963759514</v>
      </c>
      <c r="AJ71">
        <f t="shared" si="28"/>
        <v>2.0282205673630296</v>
      </c>
      <c r="AK71">
        <f t="shared" si="29"/>
        <v>1.1671239750300644</v>
      </c>
      <c r="AL71">
        <f t="shared" si="30"/>
        <v>1.1672296818785581</v>
      </c>
      <c r="AM71">
        <f t="shared" si="31"/>
        <v>0.66893141957350444</v>
      </c>
      <c r="AN71">
        <f t="shared" si="32"/>
        <v>4.1314433756080504</v>
      </c>
      <c r="AO71">
        <f t="shared" si="33"/>
        <v>3.2411205851465543</v>
      </c>
      <c r="AP71">
        <f t="shared" si="34"/>
        <v>0.23213240746148323</v>
      </c>
      <c r="AQ71">
        <f>SUMPRODUCT(EligibleProperties[[#This Row],[Deciduous Forest %]:[Woody Wetlands %]],EligibleProperties[[#This Row],[Normalized Deciduous Forest  Similarity]:[Normalized Woody Wetlands Similarity]])</f>
        <v>1.5098829435724874</v>
      </c>
      <c r="AR71">
        <f>SUMPRODUCT(EligibleProperties[[#This Row],[Normalized Pre-Merchantable Timber Similarity]:[Normalized Sawtimber Similarity]],EligibleProperties[[#This Row],[Pre-Merchantable Timber %]:[Sawtimber %]])</f>
        <v>2.3822455865299026</v>
      </c>
      <c r="AS71">
        <f t="shared" si="35"/>
        <v>1.3694366090623731</v>
      </c>
    </row>
    <row r="72" spans="1:45" x14ac:dyDescent="0.2">
      <c r="A72">
        <v>177</v>
      </c>
      <c r="B72" t="s">
        <v>94</v>
      </c>
      <c r="C72" t="s">
        <v>95</v>
      </c>
      <c r="D72">
        <v>6006.7263131600002</v>
      </c>
      <c r="E72">
        <v>0.22239484329500001</v>
      </c>
      <c r="F72">
        <v>3647.1071327499899</v>
      </c>
      <c r="G72">
        <v>0.44478968664399998</v>
      </c>
      <c r="H72">
        <v>1605.3104024700001</v>
      </c>
      <c r="I72">
        <v>5253.0847197499897</v>
      </c>
      <c r="J72" s="103">
        <f>EligibleProperties[[#This Row],[Deciduous Forest Acreage]]/EligibleProperties[[#This Row],[Forestland Acreage]]</f>
        <v>4.2336047324510781E-5</v>
      </c>
      <c r="K72" s="103">
        <f>EligibleProperties[[#This Row],[Evergreen Forest Acreage]]/EligibleProperties[[#This Row],[Forestland Acreage]]</f>
        <v>0.69427913832000154</v>
      </c>
      <c r="L72" s="103">
        <f>EligibleProperties[[#This Row],[Mixed Forest Acreage]]/EligibleProperties[[#This Row],[Forestland Acreage]]</f>
        <v>8.4672094659301222E-5</v>
      </c>
      <c r="M72" s="103">
        <f>EligibleProperties[[#This Row],[Woody Wetlands Acreage]]/EligibleProperties[[#This Row],[Forestland Acreage]]</f>
        <v>0.30559385353800306</v>
      </c>
      <c r="N72">
        <v>0</v>
      </c>
      <c r="O72">
        <v>1385.00723190999</v>
      </c>
      <c r="P72">
        <v>0</v>
      </c>
      <c r="Q72">
        <v>558.80958961900001</v>
      </c>
      <c r="R72">
        <f>SUM(EligibleProperties[[#This Row],[Deciduous Forest Harvested Acreage]:[Woody Wetlands Harvested Acreage]])</f>
        <v>1943.81682152899</v>
      </c>
      <c r="S72" s="103">
        <f>EligibleProperties[[#This Row],[Harvested Forestland Acreage]]/EligibleProperties[[#This Row],[Forestland Acreage]]</f>
        <v>0.37003340422453762</v>
      </c>
      <c r="T72" s="96">
        <v>46.850476001700002</v>
      </c>
      <c r="U72">
        <v>46.874850497200001</v>
      </c>
      <c r="V72">
        <v>85.979234527700001</v>
      </c>
      <c r="W72">
        <v>500.53114599999998</v>
      </c>
      <c r="X72">
        <v>863.60276799999997</v>
      </c>
      <c r="Y72">
        <v>3739.1852389999999</v>
      </c>
      <c r="Z72" s="103">
        <f>W72/EligibleProperties[[#This Row],[Forestland Acreage]]</f>
        <v>9.5283280720403415E-2</v>
      </c>
      <c r="AA72" s="103">
        <f>X72/EligibleProperties[[#This Row],[Forestland Acreage]]</f>
        <v>0.16439917002539822</v>
      </c>
      <c r="AB72" s="103">
        <f>Y72/EligibleProperties[[#This Row],[Forestland Acreage]]</f>
        <v>0.71180752614588694</v>
      </c>
      <c r="AC72">
        <v>1536074.7415169999</v>
      </c>
      <c r="AD72">
        <v>3554510.062684</v>
      </c>
      <c r="AE72" s="96">
        <v>0.8205092742167085</v>
      </c>
      <c r="AF72">
        <f t="shared" si="24"/>
        <v>8.6261810437215425E-2</v>
      </c>
      <c r="AG72">
        <f t="shared" si="25"/>
        <v>2.1636243120704788</v>
      </c>
      <c r="AH72">
        <f t="shared" si="26"/>
        <v>6.107344900457834E-4</v>
      </c>
      <c r="AI72">
        <f t="shared" si="27"/>
        <v>1.4683868432753564</v>
      </c>
      <c r="AJ72">
        <f t="shared" si="28"/>
        <v>1.8594623036090856</v>
      </c>
      <c r="AK72">
        <f t="shared" si="29"/>
        <v>1.5071696172038747</v>
      </c>
      <c r="AL72">
        <f t="shared" si="30"/>
        <v>1.5084972310589577</v>
      </c>
      <c r="AM72">
        <f t="shared" si="31"/>
        <v>0.44053884731556309</v>
      </c>
      <c r="AN72">
        <f t="shared" si="32"/>
        <v>1.6048115472711806</v>
      </c>
      <c r="AO72">
        <f t="shared" si="33"/>
        <v>1.0202072700578788</v>
      </c>
      <c r="AP72">
        <f t="shared" si="34"/>
        <v>2.3779195399056432</v>
      </c>
      <c r="AQ72">
        <f>SUMPRODUCT(EligibleProperties[[#This Row],[Deciduous Forest %]:[Woody Wetlands %]],EligibleProperties[[#This Row],[Normalized Deciduous Forest  Similarity]:[Normalized Woody Wetlands Similarity]])</f>
        <v>1.9508929206497754</v>
      </c>
      <c r="AR72">
        <f>SUMPRODUCT(EligibleProperties[[#This Row],[Normalized Pre-Merchantable Timber Similarity]:[Normalized Sawtimber Similarity]],EligibleProperties[[#This Row],[Pre-Merchantable Timber %]:[Sawtimber %]])</f>
        <v>2.0132539626875792</v>
      </c>
      <c r="AS72">
        <f t="shared" si="35"/>
        <v>1.3734769755220764</v>
      </c>
    </row>
    <row r="73" spans="1:45" x14ac:dyDescent="0.2">
      <c r="A73">
        <v>140</v>
      </c>
      <c r="B73" t="s">
        <v>94</v>
      </c>
      <c r="C73" t="s">
        <v>95</v>
      </c>
      <c r="D73">
        <v>6743.7650977399899</v>
      </c>
      <c r="E73">
        <v>31.407444072099899</v>
      </c>
      <c r="F73">
        <v>4962.4785469999897</v>
      </c>
      <c r="G73">
        <v>66.724086006700006</v>
      </c>
      <c r="H73">
        <v>1331.7363279000001</v>
      </c>
      <c r="I73">
        <v>6392.3464049800004</v>
      </c>
      <c r="J73" s="103">
        <f>EligibleProperties[[#This Row],[Deciduous Forest Acreage]]/EligibleProperties[[#This Row],[Forestland Acreage]]</f>
        <v>4.9132888117001481E-3</v>
      </c>
      <c r="K73" s="103">
        <f>EligibleProperties[[#This Row],[Evergreen Forest Acreage]]/EligibleProperties[[#This Row],[Forestland Acreage]]</f>
        <v>0.77631564884123572</v>
      </c>
      <c r="L73" s="103">
        <f>EligibleProperties[[#This Row],[Mixed Forest Acreage]]/EligibleProperties[[#This Row],[Forestland Acreage]]</f>
        <v>1.0438121118517319E-2</v>
      </c>
      <c r="M73" s="103">
        <f>EligibleProperties[[#This Row],[Woody Wetlands Acreage]]/EligibleProperties[[#This Row],[Forestland Acreage]]</f>
        <v>0.20833294122835738</v>
      </c>
      <c r="N73">
        <v>0</v>
      </c>
      <c r="O73">
        <v>1193.8517410100001</v>
      </c>
      <c r="P73">
        <v>4.06629763559E-2</v>
      </c>
      <c r="Q73">
        <v>80.324321159600004</v>
      </c>
      <c r="R73">
        <f>SUM(EligibleProperties[[#This Row],[Deciduous Forest Harvested Acreage]:[Woody Wetlands Harvested Acreage]])</f>
        <v>1274.2167251459559</v>
      </c>
      <c r="S73" s="103">
        <f>EligibleProperties[[#This Row],[Harvested Forestland Acreage]]/EligibleProperties[[#This Row],[Forestland Acreage]]</f>
        <v>0.19933474258423617</v>
      </c>
      <c r="T73" s="96">
        <v>42.833033807299898</v>
      </c>
      <c r="U73">
        <v>42.860419856</v>
      </c>
      <c r="V73">
        <v>89.128042680899895</v>
      </c>
      <c r="W73">
        <v>519.25124400000004</v>
      </c>
      <c r="X73">
        <v>486.88037600000001</v>
      </c>
      <c r="Y73">
        <v>5357.7982069999998</v>
      </c>
      <c r="Z73" s="103">
        <f>W73/EligibleProperties[[#This Row],[Forestland Acreage]]</f>
        <v>8.1230147914930564E-2</v>
      </c>
      <c r="AA73" s="103">
        <f>X73/EligibleProperties[[#This Row],[Forestland Acreage]]</f>
        <v>7.6166143878043366E-2</v>
      </c>
      <c r="AB73" s="103">
        <f>Y73/EligibleProperties[[#This Row],[Forestland Acreage]]</f>
        <v>0.83815830175066408</v>
      </c>
      <c r="AC73">
        <v>1478740.7238</v>
      </c>
      <c r="AD73">
        <v>3575167.9145289999</v>
      </c>
      <c r="AE73" s="96">
        <v>1.6175797107028116</v>
      </c>
      <c r="AF73">
        <f t="shared" si="24"/>
        <v>9.7656904315901683E-2</v>
      </c>
      <c r="AG73">
        <f t="shared" si="25"/>
        <v>1.8462482465395342</v>
      </c>
      <c r="AH73">
        <f t="shared" si="26"/>
        <v>0.39180188691024243</v>
      </c>
      <c r="AI73">
        <f t="shared" si="27"/>
        <v>1.5536669861434047</v>
      </c>
      <c r="AJ73">
        <f t="shared" si="28"/>
        <v>1.0415604873776192</v>
      </c>
      <c r="AK73">
        <f t="shared" si="29"/>
        <v>1.3632751754561625</v>
      </c>
      <c r="AL73">
        <f t="shared" si="30"/>
        <v>1.3646830888740422</v>
      </c>
      <c r="AM73">
        <f t="shared" si="31"/>
        <v>0.31732109116545476</v>
      </c>
      <c r="AN73">
        <f t="shared" si="32"/>
        <v>1.5842748820438892</v>
      </c>
      <c r="AO73">
        <f t="shared" si="33"/>
        <v>1.1421134977058236</v>
      </c>
      <c r="AP73">
        <f t="shared" si="34"/>
        <v>1.9386881056402412</v>
      </c>
      <c r="AQ73">
        <f>SUMPRODUCT(EligibleProperties[[#This Row],[Deciduous Forest %]:[Woody Wetlands %]],EligibleProperties[[#This Row],[Normalized Deciduous Forest  Similarity]:[Normalized Woody Wetlands Similarity]])</f>
        <v>1.7615209104723788</v>
      </c>
      <c r="AR73">
        <f>SUMPRODUCT(EligibleProperties[[#This Row],[Normalized Pre-Merchantable Timber Similarity]:[Normalized Sawtimber Similarity]],EligibleProperties[[#This Row],[Pre-Merchantable Timber %]:[Sawtimber %]])</f>
        <v>1.8406087942452882</v>
      </c>
      <c r="AS73">
        <f t="shared" si="35"/>
        <v>1.3774981284860228</v>
      </c>
    </row>
    <row r="74" spans="1:45" x14ac:dyDescent="0.2">
      <c r="A74">
        <v>244</v>
      </c>
      <c r="B74" t="s">
        <v>94</v>
      </c>
      <c r="C74" t="s">
        <v>95</v>
      </c>
      <c r="D74">
        <v>13900.833083199899</v>
      </c>
      <c r="E74">
        <v>0.74153447473</v>
      </c>
      <c r="F74">
        <v>6388.7774457100004</v>
      </c>
      <c r="G74">
        <v>3.0800528104499998</v>
      </c>
      <c r="H74">
        <v>5521.2796560300003</v>
      </c>
      <c r="I74">
        <v>11913.878688999899</v>
      </c>
      <c r="J74" s="103">
        <f>EligibleProperties[[#This Row],[Deciduous Forest Acreage]]/EligibleProperties[[#This Row],[Forestland Acreage]]</f>
        <v>6.2241230927981479E-5</v>
      </c>
      <c r="K74" s="103">
        <f>EligibleProperties[[#This Row],[Evergreen Forest Acreage]]/EligibleProperties[[#This Row],[Forestland Acreage]]</f>
        <v>0.53624664246487308</v>
      </c>
      <c r="L74" s="103">
        <f>EligibleProperties[[#This Row],[Mixed Forest Acreage]]/EligibleProperties[[#This Row],[Forestland Acreage]]</f>
        <v>2.5852645396614763E-4</v>
      </c>
      <c r="M74" s="103">
        <f>EligibleProperties[[#This Row],[Woody Wetlands Acreage]]/EligibleProperties[[#This Row],[Forestland Acreage]]</f>
        <v>0.46343258985235475</v>
      </c>
      <c r="N74">
        <v>0.244670934477</v>
      </c>
      <c r="O74">
        <v>2865.7223237399899</v>
      </c>
      <c r="P74">
        <v>1.3289073958299999</v>
      </c>
      <c r="Q74">
        <v>1552.5939859499899</v>
      </c>
      <c r="R74">
        <f>SUM(EligibleProperties[[#This Row],[Deciduous Forest Harvested Acreage]:[Woody Wetlands Harvested Acreage]])</f>
        <v>4419.8898880202869</v>
      </c>
      <c r="S74" s="103">
        <f>EligibleProperties[[#This Row],[Harvested Forestland Acreage]]/EligibleProperties[[#This Row],[Forestland Acreage]]</f>
        <v>0.37098664535682885</v>
      </c>
      <c r="T74" s="96">
        <v>55.269164838400002</v>
      </c>
      <c r="U74">
        <v>55.264075993699898</v>
      </c>
      <c r="V74">
        <v>49.364693062100002</v>
      </c>
      <c r="W74">
        <v>1940.8667700000001</v>
      </c>
      <c r="X74">
        <v>3521.517769</v>
      </c>
      <c r="Y74">
        <v>6182.9260100000001</v>
      </c>
      <c r="Z74" s="103">
        <f>W74/EligibleProperties[[#This Row],[Forestland Acreage]]</f>
        <v>0.16290805208483489</v>
      </c>
      <c r="AA74" s="103">
        <f>X74/EligibleProperties[[#This Row],[Forestland Acreage]]</f>
        <v>0.29558113364469812</v>
      </c>
      <c r="AB74" s="103">
        <f>Y74/EligibleProperties[[#This Row],[Forestland Acreage]]</f>
        <v>0.51896835374937167</v>
      </c>
      <c r="AC74">
        <v>1524093.6846040001</v>
      </c>
      <c r="AD74">
        <v>3562716.7765870001</v>
      </c>
      <c r="AE74" s="96">
        <v>0.98718422423060104</v>
      </c>
      <c r="AF74">
        <f t="shared" si="24"/>
        <v>8.3200103107834655E-2</v>
      </c>
      <c r="AG74">
        <f t="shared" si="25"/>
        <v>1.5021073234210187</v>
      </c>
      <c r="AH74">
        <f t="shared" si="26"/>
        <v>1.6164484689113134E-2</v>
      </c>
      <c r="AI74">
        <f t="shared" si="27"/>
        <v>0.24767754201796949</v>
      </c>
      <c r="AJ74">
        <f t="shared" si="28"/>
        <v>1.5188097610887961</v>
      </c>
      <c r="AK74">
        <f t="shared" si="29"/>
        <v>1.8087053884200013</v>
      </c>
      <c r="AL74">
        <f t="shared" si="30"/>
        <v>1.8090353088607725</v>
      </c>
      <c r="AM74">
        <f t="shared" si="31"/>
        <v>1.873322752321517</v>
      </c>
      <c r="AN74">
        <f t="shared" si="32"/>
        <v>2.4708145834397066E-2</v>
      </c>
      <c r="AO74">
        <f t="shared" si="33"/>
        <v>0.16011400758784949</v>
      </c>
      <c r="AP74">
        <f t="shared" si="34"/>
        <v>1.7147790702321233</v>
      </c>
      <c r="AQ74">
        <f>SUMPRODUCT(EligibleProperties[[#This Row],[Deciduous Forest %]:[Woody Wetlands %]],EligibleProperties[[#This Row],[Normalized Deciduous Forest  Similarity]:[Normalized Woody Wetlands Similarity]])</f>
        <v>0.92029121097580913</v>
      </c>
      <c r="AR74">
        <f>SUMPRODUCT(EligibleProperties[[#This Row],[Normalized Pre-Merchantable Timber Similarity]:[Normalized Sawtimber Similarity]],EligibleProperties[[#This Row],[Pre-Merchantable Timber %]:[Sawtimber %]])</f>
        <v>0.94126790690596529</v>
      </c>
      <c r="AS74">
        <f t="shared" si="35"/>
        <v>1.3899677986191108</v>
      </c>
    </row>
    <row r="75" spans="1:45" x14ac:dyDescent="0.2">
      <c r="A75">
        <v>46</v>
      </c>
      <c r="B75" t="s">
        <v>94</v>
      </c>
      <c r="C75" t="s">
        <v>95</v>
      </c>
      <c r="D75">
        <v>8894.8619405999907</v>
      </c>
      <c r="E75">
        <v>0</v>
      </c>
      <c r="F75">
        <v>3904.2774011900001</v>
      </c>
      <c r="G75">
        <v>0.939328617152</v>
      </c>
      <c r="H75">
        <v>4786.8238118400004</v>
      </c>
      <c r="I75">
        <v>8692.0405416499907</v>
      </c>
      <c r="J75" s="103">
        <f>EligibleProperties[[#This Row],[Deciduous Forest Acreage]]/EligibleProperties[[#This Row],[Forestland Acreage]]</f>
        <v>0</v>
      </c>
      <c r="K75" s="103">
        <f>EligibleProperties[[#This Row],[Evergreen Forest Acreage]]/EligibleProperties[[#This Row],[Forestland Acreage]]</f>
        <v>0.44917846189070582</v>
      </c>
      <c r="L75" s="103">
        <f>EligibleProperties[[#This Row],[Mixed Forest Acreage]]/EligibleProperties[[#This Row],[Forestland Acreage]]</f>
        <v>1.080676755533965E-4</v>
      </c>
      <c r="M75" s="103">
        <f>EligibleProperties[[#This Row],[Woody Wetlands Acreage]]/EligibleProperties[[#This Row],[Forestland Acreage]]</f>
        <v>0.55071347043341423</v>
      </c>
      <c r="N75">
        <v>0</v>
      </c>
      <c r="O75">
        <v>1116.77309650999</v>
      </c>
      <c r="P75">
        <v>0</v>
      </c>
      <c r="Q75">
        <v>426.93825758799898</v>
      </c>
      <c r="R75">
        <f>SUM(EligibleProperties[[#This Row],[Deciduous Forest Harvested Acreage]:[Woody Wetlands Harvested Acreage]])</f>
        <v>1543.711354097989</v>
      </c>
      <c r="S75" s="103">
        <f>EligibleProperties[[#This Row],[Harvested Forestland Acreage]]/EligibleProperties[[#This Row],[Forestland Acreage]]</f>
        <v>0.17760056993532497</v>
      </c>
      <c r="T75" s="96">
        <v>48.566567329500003</v>
      </c>
      <c r="U75">
        <v>48.534581178000003</v>
      </c>
      <c r="V75">
        <v>116.357839459999</v>
      </c>
      <c r="W75">
        <v>330.81339000000003</v>
      </c>
      <c r="X75">
        <v>1589.4765279999999</v>
      </c>
      <c r="Y75">
        <v>6546.5333659999997</v>
      </c>
      <c r="Z75" s="103">
        <f>W75/EligibleProperties[[#This Row],[Forestland Acreage]]</f>
        <v>3.8059347332174601E-2</v>
      </c>
      <c r="AA75" s="103">
        <f>X75/EligibleProperties[[#This Row],[Forestland Acreage]]</f>
        <v>0.1828657517626204</v>
      </c>
      <c r="AB75" s="103">
        <f>Y75/EligibleProperties[[#This Row],[Forestland Acreage]]</f>
        <v>0.75316415456540031</v>
      </c>
      <c r="AC75">
        <v>1470833.912765</v>
      </c>
      <c r="AD75">
        <v>3458775.4181539998</v>
      </c>
      <c r="AE75" s="96">
        <v>1.9048519733637739</v>
      </c>
      <c r="AF75">
        <f t="shared" si="24"/>
        <v>8.7573418876452924E-2</v>
      </c>
      <c r="AG75">
        <f t="shared" si="25"/>
        <v>2.1015736341518281</v>
      </c>
      <c r="AH75">
        <f t="shared" si="26"/>
        <v>3.5295834350901334E-3</v>
      </c>
      <c r="AI75">
        <f t="shared" si="27"/>
        <v>0.47662650006980317</v>
      </c>
      <c r="AJ75">
        <f t="shared" si="28"/>
        <v>1.5588134952652284</v>
      </c>
      <c r="AK75">
        <f t="shared" si="29"/>
        <v>1.5686355927308093</v>
      </c>
      <c r="AL75">
        <f t="shared" si="30"/>
        <v>1.5679559103714213</v>
      </c>
      <c r="AM75">
        <f t="shared" si="31"/>
        <v>0.74822317075930234</v>
      </c>
      <c r="AN75">
        <f t="shared" si="32"/>
        <v>1.7909984325160728</v>
      </c>
      <c r="AO75">
        <f t="shared" si="33"/>
        <v>0.78531671481254706</v>
      </c>
      <c r="AP75">
        <f t="shared" si="34"/>
        <v>1.6161095404292887</v>
      </c>
      <c r="AQ75">
        <f>SUMPRODUCT(EligibleProperties[[#This Row],[Deciduous Forest %]:[Woody Wetlands %]],EligibleProperties[[#This Row],[Normalized Deciduous Forest  Similarity]:[Normalized Woody Wetlands Similarity]])</f>
        <v>1.2064666279262297</v>
      </c>
      <c r="AR75">
        <f>SUMPRODUCT(EligibleProperties[[#This Row],[Normalized Pre-Merchantable Timber Similarity]:[Normalized Sawtimber Similarity]],EligibleProperties[[#This Row],[Pre-Merchantable Timber %]:[Sawtimber %]])</f>
        <v>1.4289675385429601</v>
      </c>
      <c r="AS75">
        <f t="shared" si="35"/>
        <v>1.4041834689490829</v>
      </c>
    </row>
    <row r="76" spans="1:45" x14ac:dyDescent="0.2">
      <c r="A76">
        <v>56</v>
      </c>
      <c r="B76" t="s">
        <v>94</v>
      </c>
      <c r="C76" t="s">
        <v>95</v>
      </c>
      <c r="D76">
        <v>8951.9969883600006</v>
      </c>
      <c r="E76">
        <v>3.2764935502700001</v>
      </c>
      <c r="F76">
        <v>5976.10620285</v>
      </c>
      <c r="G76">
        <v>0.77373718605700004</v>
      </c>
      <c r="H76">
        <v>2441.8249085900002</v>
      </c>
      <c r="I76">
        <v>8421.9813421800009</v>
      </c>
      <c r="J76" s="103">
        <f>EligibleProperties[[#This Row],[Deciduous Forest Acreage]]/EligibleProperties[[#This Row],[Forestland Acreage]]</f>
        <v>3.8904070398022172E-4</v>
      </c>
      <c r="K76" s="103">
        <f>EligibleProperties[[#This Row],[Evergreen Forest Acreage]]/EligibleProperties[[#This Row],[Forestland Acreage]]</f>
        <v>0.70958435551498211</v>
      </c>
      <c r="L76" s="103">
        <f>EligibleProperties[[#This Row],[Mixed Forest Acreage]]/EligibleProperties[[#This Row],[Forestland Acreage]]</f>
        <v>9.1871158890114663E-5</v>
      </c>
      <c r="M76" s="103">
        <f>EligibleProperties[[#This Row],[Woody Wetlands Acreage]]/EligibleProperties[[#This Row],[Forestland Acreage]]</f>
        <v>0.28993473262171132</v>
      </c>
      <c r="N76">
        <v>1.0074346977199999</v>
      </c>
      <c r="O76">
        <v>2325.9662890499899</v>
      </c>
      <c r="P76">
        <v>0.74056255629300005</v>
      </c>
      <c r="Q76">
        <v>352.77401746999902</v>
      </c>
      <c r="R76">
        <f>SUM(EligibleProperties[[#This Row],[Deciduous Forest Harvested Acreage]:[Woody Wetlands Harvested Acreage]])</f>
        <v>2680.4883037740015</v>
      </c>
      <c r="S76" s="103">
        <f>EligibleProperties[[#This Row],[Harvested Forestland Acreage]]/EligibleProperties[[#This Row],[Forestland Acreage]]</f>
        <v>0.31827288554407629</v>
      </c>
      <c r="T76" s="96">
        <v>48.8743734468</v>
      </c>
      <c r="U76">
        <v>48.869292416500002</v>
      </c>
      <c r="V76">
        <v>78.485421591800005</v>
      </c>
      <c r="W76">
        <v>621.62327600000003</v>
      </c>
      <c r="X76">
        <v>4652.1507869999996</v>
      </c>
      <c r="Y76">
        <v>2981.0929150000002</v>
      </c>
      <c r="Z76" s="103">
        <f>W76/EligibleProperties[[#This Row],[Forestland Acreage]]</f>
        <v>7.3809623976095751E-2</v>
      </c>
      <c r="AA76" s="103">
        <f>X76/EligibleProperties[[#This Row],[Forestland Acreage]]</f>
        <v>0.55238198684916662</v>
      </c>
      <c r="AB76" s="103">
        <f>Y76/EligibleProperties[[#This Row],[Forestland Acreage]]</f>
        <v>0.35396574676195547</v>
      </c>
      <c r="AC76">
        <v>1541852.919831</v>
      </c>
      <c r="AD76">
        <v>3341573.7319809999</v>
      </c>
      <c r="AE76" s="96">
        <v>1.9681736111473365</v>
      </c>
      <c r="AF76">
        <f t="shared" si="24"/>
        <v>6.8249784713133366E-2</v>
      </c>
      <c r="AG76">
        <f t="shared" si="25"/>
        <v>1.6016776607400409</v>
      </c>
      <c r="AH76">
        <f t="shared" si="26"/>
        <v>2.5522359622359159E-3</v>
      </c>
      <c r="AI76">
        <f t="shared" si="27"/>
        <v>1.2076235501700554</v>
      </c>
      <c r="AJ76">
        <f t="shared" si="28"/>
        <v>2.1912837202779647</v>
      </c>
      <c r="AK76">
        <f t="shared" si="29"/>
        <v>1.5796604158078287</v>
      </c>
      <c r="AL76">
        <f t="shared" si="30"/>
        <v>1.5799467040721535</v>
      </c>
      <c r="AM76">
        <f t="shared" si="31"/>
        <v>0.73378339256735992</v>
      </c>
      <c r="AN76">
        <f t="shared" si="32"/>
        <v>1.4719688380359162</v>
      </c>
      <c r="AO76">
        <f t="shared" si="33"/>
        <v>0.20575542041947414</v>
      </c>
      <c r="AP76">
        <f t="shared" si="34"/>
        <v>2.583637636423521</v>
      </c>
      <c r="AQ76">
        <f>SUMPRODUCT(EligibleProperties[[#This Row],[Deciduous Forest %]:[Woody Wetlands %]],EligibleProperties[[#This Row],[Normalized Deciduous Forest  Similarity]:[Normalized Woody Wetlands Similarity]])</f>
        <v>1.4866842081863698</v>
      </c>
      <c r="AR76">
        <f>SUMPRODUCT(EligibleProperties[[#This Row],[Normalized Pre-Merchantable Timber Similarity]:[Normalized Sawtimber Similarity]],EligibleProperties[[#This Row],[Pre-Merchantable Timber %]:[Sawtimber %]])</f>
        <v>1.1368202797152014</v>
      </c>
      <c r="AS76">
        <f t="shared" si="35"/>
        <v>1.4141781019160415</v>
      </c>
    </row>
    <row r="77" spans="1:45" x14ac:dyDescent="0.2">
      <c r="A77">
        <v>87</v>
      </c>
      <c r="B77" t="s">
        <v>94</v>
      </c>
      <c r="C77" t="s">
        <v>95</v>
      </c>
      <c r="D77">
        <v>5354.3507128600004</v>
      </c>
      <c r="E77">
        <v>11.2945706172</v>
      </c>
      <c r="F77">
        <v>2898.70053469</v>
      </c>
      <c r="G77">
        <v>0</v>
      </c>
      <c r="H77">
        <v>1242.27476688</v>
      </c>
      <c r="I77">
        <v>4152.2698721899897</v>
      </c>
      <c r="J77" s="103">
        <f>EligibleProperties[[#This Row],[Deciduous Forest Acreage]]/EligibleProperties[[#This Row],[Forestland Acreage]]</f>
        <v>2.7200955055561018E-3</v>
      </c>
      <c r="K77" s="103">
        <f>EligibleProperties[[#This Row],[Evergreen Forest Acreage]]/EligibleProperties[[#This Row],[Forestland Acreage]]</f>
        <v>0.69810022563903529</v>
      </c>
      <c r="L77" s="103">
        <f>EligibleProperties[[#This Row],[Mixed Forest Acreage]]/EligibleProperties[[#This Row],[Forestland Acreage]]</f>
        <v>0</v>
      </c>
      <c r="M77" s="103">
        <f>EligibleProperties[[#This Row],[Woody Wetlands Acreage]]/EligibleProperties[[#This Row],[Forestland Acreage]]</f>
        <v>0.29917967885473679</v>
      </c>
      <c r="N77">
        <v>3.12534257095</v>
      </c>
      <c r="O77">
        <v>1636.7982475900001</v>
      </c>
      <c r="P77">
        <v>0</v>
      </c>
      <c r="Q77">
        <v>306.98438653800002</v>
      </c>
      <c r="R77">
        <f>SUM(EligibleProperties[[#This Row],[Deciduous Forest Harvested Acreage]:[Woody Wetlands Harvested Acreage]])</f>
        <v>1946.9079766989501</v>
      </c>
      <c r="S77" s="103">
        <f>EligibleProperties[[#This Row],[Harvested Forestland Acreage]]/EligibleProperties[[#This Row],[Forestland Acreage]]</f>
        <v>0.46887799604222546</v>
      </c>
      <c r="T77" s="96">
        <v>43.771793232100002</v>
      </c>
      <c r="U77">
        <v>43.7747724582999</v>
      </c>
      <c r="V77">
        <v>87.261489698899894</v>
      </c>
      <c r="W77">
        <v>1504.606581</v>
      </c>
      <c r="X77">
        <v>1643.586716</v>
      </c>
      <c r="Y77">
        <v>1166.3064649999999</v>
      </c>
      <c r="Z77" s="103">
        <f>W77/EligibleProperties[[#This Row],[Forestland Acreage]]</f>
        <v>0.36235760856421423</v>
      </c>
      <c r="AA77" s="103">
        <f>X77/EligibleProperties[[#This Row],[Forestland Acreage]]</f>
        <v>0.39582849058246294</v>
      </c>
      <c r="AB77" s="103">
        <f>Y77/EligibleProperties[[#This Row],[Forestland Acreage]]</f>
        <v>0.28088407085757811</v>
      </c>
      <c r="AC77">
        <v>1516200.8259320001</v>
      </c>
      <c r="AD77">
        <v>3381367.301587</v>
      </c>
      <c r="AE77" s="96">
        <v>1.8434900905257829</v>
      </c>
      <c r="AF77">
        <f t="shared" si="24"/>
        <v>2.0961918719351824E-2</v>
      </c>
      <c r="AG77">
        <f t="shared" si="25"/>
        <v>2.3442017056008924</v>
      </c>
      <c r="AH77">
        <f t="shared" si="26"/>
        <v>2.0144863521108225E-3</v>
      </c>
      <c r="AI77">
        <f t="shared" si="27"/>
        <v>1.5815544777376862</v>
      </c>
      <c r="AJ77">
        <f t="shared" si="28"/>
        <v>2.0673720461434533</v>
      </c>
      <c r="AK77">
        <f t="shared" si="29"/>
        <v>1.3968991224429554</v>
      </c>
      <c r="AL77">
        <f t="shared" si="30"/>
        <v>1.3974391250114602</v>
      </c>
      <c r="AM77">
        <f t="shared" si="31"/>
        <v>0.39036220989592108</v>
      </c>
      <c r="AN77">
        <f t="shared" si="32"/>
        <v>0.50330229921371683</v>
      </c>
      <c r="AO77">
        <f t="shared" si="33"/>
        <v>0.7678068214892928</v>
      </c>
      <c r="AP77">
        <f t="shared" si="34"/>
        <v>3.07610326661296</v>
      </c>
      <c r="AQ77">
        <f>SUMPRODUCT(EligibleProperties[[#This Row],[Deciduous Forest %]:[Woody Wetlands %]],EligibleProperties[[#This Row],[Normalized Deciduous Forest  Similarity]:[Normalized Woody Wetlands Similarity]])</f>
        <v>2.1097137187851227</v>
      </c>
      <c r="AR77">
        <f>SUMPRODUCT(EligibleProperties[[#This Row],[Normalized Pre-Merchantable Timber Similarity]:[Normalized Sawtimber Similarity]],EligibleProperties[[#This Row],[Pre-Merchantable Timber %]:[Sawtimber %]])</f>
        <v>1.3503236406415207</v>
      </c>
      <c r="AS77">
        <f t="shared" si="35"/>
        <v>1.4147046512171269</v>
      </c>
    </row>
    <row r="78" spans="1:45" x14ac:dyDescent="0.2">
      <c r="A78">
        <v>38</v>
      </c>
      <c r="B78" t="s">
        <v>94</v>
      </c>
      <c r="C78" t="s">
        <v>95</v>
      </c>
      <c r="D78">
        <v>5280.7978317200004</v>
      </c>
      <c r="E78">
        <v>22.7750681148</v>
      </c>
      <c r="F78">
        <v>438.434132836</v>
      </c>
      <c r="G78">
        <v>9.7250852829300002E-2</v>
      </c>
      <c r="H78">
        <v>4527.4725166199896</v>
      </c>
      <c r="I78">
        <v>4988.7789684199897</v>
      </c>
      <c r="J78" s="103">
        <f>EligibleProperties[[#This Row],[Deciduous Forest Acreage]]/EligibleProperties[[#This Row],[Forestland Acreage]]</f>
        <v>4.5652590060555748E-3</v>
      </c>
      <c r="K78" s="103">
        <f>EligibleProperties[[#This Row],[Evergreen Forest Acreage]]/EligibleProperties[[#This Row],[Forestland Acreage]]</f>
        <v>8.7884056521922382E-2</v>
      </c>
      <c r="L78" s="103">
        <f>EligibleProperties[[#This Row],[Mixed Forest Acreage]]/EligibleProperties[[#This Row],[Forestland Acreage]]</f>
        <v>1.9493918941872982E-5</v>
      </c>
      <c r="M78" s="103">
        <f>EligibleProperties[[#This Row],[Woody Wetlands Acreage]]/EligibleProperties[[#This Row],[Forestland Acreage]]</f>
        <v>0.9075311905538076</v>
      </c>
      <c r="N78">
        <v>0</v>
      </c>
      <c r="O78">
        <v>4.0649873967800003</v>
      </c>
      <c r="P78">
        <v>0</v>
      </c>
      <c r="Q78">
        <v>403.64080499300002</v>
      </c>
      <c r="R78">
        <f>SUM(EligibleProperties[[#This Row],[Deciduous Forest Harvested Acreage]:[Woody Wetlands Harvested Acreage]])</f>
        <v>407.70579238978002</v>
      </c>
      <c r="S78" s="103">
        <f>EligibleProperties[[#This Row],[Harvested Forestland Acreage]]/EligibleProperties[[#This Row],[Forestland Acreage]]</f>
        <v>8.1724565263492852E-2</v>
      </c>
      <c r="T78" s="96">
        <v>60.251292964199898</v>
      </c>
      <c r="U78">
        <v>60.065939164500001</v>
      </c>
      <c r="V78">
        <v>108.22745098</v>
      </c>
      <c r="W78">
        <v>450.16491400000001</v>
      </c>
      <c r="X78">
        <v>2577.660907</v>
      </c>
      <c r="Y78">
        <v>1899.5472890000001</v>
      </c>
      <c r="Z78" s="103">
        <f>W78/EligibleProperties[[#This Row],[Forestland Acreage]]</f>
        <v>9.0235489856262965E-2</v>
      </c>
      <c r="AA78" s="103">
        <f>X78/EligibleProperties[[#This Row],[Forestland Acreage]]</f>
        <v>0.51669174427593012</v>
      </c>
      <c r="AB78" s="103">
        <f>Y78/EligibleProperties[[#This Row],[Forestland Acreage]]</f>
        <v>0.38076397070796886</v>
      </c>
      <c r="AC78">
        <v>1465915.7966400001</v>
      </c>
      <c r="AD78">
        <v>3488884.1544610001</v>
      </c>
      <c r="AE78" s="96">
        <v>1.8730057967738547</v>
      </c>
      <c r="AF78">
        <f t="shared" si="24"/>
        <v>4.6746114351015999E-2</v>
      </c>
      <c r="AG78">
        <f t="shared" si="25"/>
        <v>2.9378208631402183</v>
      </c>
      <c r="AH78">
        <f t="shared" si="26"/>
        <v>1.4404960519055487E-3</v>
      </c>
      <c r="AI78">
        <f t="shared" si="27"/>
        <v>0.55747303329536513</v>
      </c>
      <c r="AJ78">
        <f t="shared" si="28"/>
        <v>1.6603023986647885</v>
      </c>
      <c r="AK78">
        <f t="shared" si="29"/>
        <v>1.9871523979069918</v>
      </c>
      <c r="AL78">
        <f t="shared" si="30"/>
        <v>1.9810586652268265</v>
      </c>
      <c r="AM78">
        <f t="shared" si="31"/>
        <v>0.43006843525529737</v>
      </c>
      <c r="AN78">
        <f t="shared" si="32"/>
        <v>1.6600652347969667</v>
      </c>
      <c r="AO78">
        <f t="shared" si="33"/>
        <v>0.46554323592542812</v>
      </c>
      <c r="AP78">
        <f t="shared" si="34"/>
        <v>2.8771289440573868</v>
      </c>
      <c r="AQ78">
        <f>SUMPRODUCT(EligibleProperties[[#This Row],[Deciduous Forest %]:[Woody Wetlands %]],EligibleProperties[[#This Row],[Normalized Deciduous Forest  Similarity]:[Normalized Woody Wetlands Similarity]])</f>
        <v>0.76432521659613517</v>
      </c>
      <c r="AR78">
        <f>SUMPRODUCT(EligibleProperties[[#This Row],[Normalized Pre-Merchantable Timber Similarity]:[Normalized Sawtimber Similarity]],EligibleProperties[[#This Row],[Pre-Merchantable Timber %]:[Sawtimber %]])</f>
        <v>1.485846187239543</v>
      </c>
      <c r="AS78">
        <f t="shared" si="35"/>
        <v>1.4202427831664413</v>
      </c>
    </row>
    <row r="79" spans="1:45" x14ac:dyDescent="0.2">
      <c r="A79">
        <v>219</v>
      </c>
      <c r="B79" t="s">
        <v>94</v>
      </c>
      <c r="C79" t="s">
        <v>95</v>
      </c>
      <c r="D79">
        <v>32664.2788784</v>
      </c>
      <c r="E79">
        <v>13.620204182</v>
      </c>
      <c r="F79">
        <v>16373.3443845</v>
      </c>
      <c r="G79">
        <v>93.620334871400004</v>
      </c>
      <c r="H79">
        <v>13673.1641951</v>
      </c>
      <c r="I79">
        <v>30153.749118700001</v>
      </c>
      <c r="J79" s="103">
        <f>EligibleProperties[[#This Row],[Deciduous Forest Acreage]]/EligibleProperties[[#This Row],[Forestland Acreage]]</f>
        <v>4.5169189835679043E-4</v>
      </c>
      <c r="K79" s="103">
        <f>EligibleProperties[[#This Row],[Evergreen Forest Acreage]]/EligibleProperties[[#This Row],[Forestland Acreage]]</f>
        <v>0.54299531113184152</v>
      </c>
      <c r="L79" s="103">
        <f>EligibleProperties[[#This Row],[Mixed Forest Acreage]]/EligibleProperties[[#This Row],[Forestland Acreage]]</f>
        <v>3.1047659945323638E-3</v>
      </c>
      <c r="M79" s="103">
        <f>EligibleProperties[[#This Row],[Woody Wetlands Acreage]]/EligibleProperties[[#This Row],[Forestland Acreage]]</f>
        <v>0.45344823097372383</v>
      </c>
      <c r="N79">
        <v>0.91697321867699999</v>
      </c>
      <c r="O79">
        <v>5653.8234784699898</v>
      </c>
      <c r="P79">
        <v>23.3001722767</v>
      </c>
      <c r="Q79">
        <v>2546.7531184300001</v>
      </c>
      <c r="R79">
        <f>SUM(EligibleProperties[[#This Row],[Deciduous Forest Harvested Acreage]:[Woody Wetlands Harvested Acreage]])</f>
        <v>8224.7937423953681</v>
      </c>
      <c r="S79" s="103">
        <f>EligibleProperties[[#This Row],[Harvested Forestland Acreage]]/EligibleProperties[[#This Row],[Forestland Acreage]]</f>
        <v>0.27276189471559675</v>
      </c>
      <c r="T79" s="96">
        <v>48.386408629599899</v>
      </c>
      <c r="U79">
        <v>48.387415847500002</v>
      </c>
      <c r="V79">
        <v>110.664542003999</v>
      </c>
      <c r="W79">
        <v>2299.0137370000002</v>
      </c>
      <c r="X79">
        <v>7573.0469080000003</v>
      </c>
      <c r="Y79">
        <v>20036.769774</v>
      </c>
      <c r="Z79" s="103">
        <f>W79/EligibleProperties[[#This Row],[Forestland Acreage]]</f>
        <v>7.6243047852854059E-2</v>
      </c>
      <c r="AA79" s="103">
        <f>X79/EligibleProperties[[#This Row],[Forestland Acreage]]</f>
        <v>0.25114777197982113</v>
      </c>
      <c r="AB79" s="103">
        <f>Y79/EligibleProperties[[#This Row],[Forestland Acreage]]</f>
        <v>0.66448685021306675</v>
      </c>
      <c r="AC79">
        <v>1463911.6755900001</v>
      </c>
      <c r="AD79">
        <v>3453270.047919</v>
      </c>
      <c r="AE79" s="96">
        <v>2.0109693570132072</v>
      </c>
      <c r="AF79">
        <f t="shared" si="24"/>
        <v>7.2461303270844879E-3</v>
      </c>
      <c r="AG79">
        <f t="shared" si="25"/>
        <v>0.90699366260758851</v>
      </c>
      <c r="AH79">
        <f t="shared" si="26"/>
        <v>0.55054790826742139</v>
      </c>
      <c r="AI79">
        <f t="shared" si="27"/>
        <v>2.2934765466083715</v>
      </c>
      <c r="AJ79">
        <f t="shared" si="28"/>
        <v>1.6195231736979918</v>
      </c>
      <c r="AK79">
        <f t="shared" si="29"/>
        <v>1.5621827716835632</v>
      </c>
      <c r="AL79">
        <f t="shared" si="30"/>
        <v>1.5626838163543999</v>
      </c>
      <c r="AM79">
        <f t="shared" si="31"/>
        <v>0.5254355941612987</v>
      </c>
      <c r="AN79">
        <f t="shared" si="32"/>
        <v>0.36819280818030942</v>
      </c>
      <c r="AO79">
        <f t="shared" si="33"/>
        <v>1.1509485786287286</v>
      </c>
      <c r="AP79">
        <f t="shared" si="34"/>
        <v>2.0446395102759509</v>
      </c>
      <c r="AQ79">
        <f>SUMPRODUCT(EligibleProperties[[#This Row],[Deciduous Forest %]:[Woody Wetlands %]],EligibleProperties[[#This Row],[Normalized Deciduous Forest  Similarity]:[Normalized Woody Wetlands Similarity]])</f>
        <v>1.5341787843038202</v>
      </c>
      <c r="AR79">
        <f>SUMPRODUCT(EligibleProperties[[#This Row],[Normalized Pre-Merchantable Timber Similarity]:[Normalized Sawtimber Similarity]],EligibleProperties[[#This Row],[Pre-Merchantable Timber %]:[Sawtimber %]])</f>
        <v>1.6757663810835692</v>
      </c>
      <c r="AS79">
        <f t="shared" si="35"/>
        <v>1.4785361174333096</v>
      </c>
    </row>
    <row r="80" spans="1:45" x14ac:dyDescent="0.2">
      <c r="A80">
        <v>39</v>
      </c>
      <c r="B80" t="s">
        <v>94</v>
      </c>
      <c r="C80" t="s">
        <v>95</v>
      </c>
      <c r="D80">
        <v>9301.9811298900004</v>
      </c>
      <c r="E80">
        <v>6.8282966730799997</v>
      </c>
      <c r="F80">
        <v>4306.24120132999</v>
      </c>
      <c r="G80">
        <v>0.66718452998900002</v>
      </c>
      <c r="H80">
        <v>3698.4027412599899</v>
      </c>
      <c r="I80">
        <v>8012.1394237900004</v>
      </c>
      <c r="J80" s="103">
        <f>EligibleProperties[[#This Row],[Deciduous Forest Acreage]]/EligibleProperties[[#This Row],[Forestland Acreage]]</f>
        <v>8.5224386545310451E-4</v>
      </c>
      <c r="K80" s="103">
        <f>EligibleProperties[[#This Row],[Evergreen Forest Acreage]]/EligibleProperties[[#This Row],[Forestland Acreage]]</f>
        <v>0.53746458636799399</v>
      </c>
      <c r="L80" s="103">
        <f>EligibleProperties[[#This Row],[Mixed Forest Acreage]]/EligibleProperties[[#This Row],[Forestland Acreage]]</f>
        <v>8.3271707430348265E-5</v>
      </c>
      <c r="M80" s="103">
        <f>EligibleProperties[[#This Row],[Woody Wetlands Acreage]]/EligibleProperties[[#This Row],[Forestland Acreage]]</f>
        <v>0.46159989805950308</v>
      </c>
      <c r="N80">
        <v>0.21245736818399999</v>
      </c>
      <c r="O80">
        <v>1477.64716825</v>
      </c>
      <c r="P80">
        <v>3.4933108117399997E-2</v>
      </c>
      <c r="Q80">
        <v>506.08735307199902</v>
      </c>
      <c r="R80">
        <f>SUM(EligibleProperties[[#This Row],[Deciduous Forest Harvested Acreage]:[Woody Wetlands Harvested Acreage]])</f>
        <v>1983.9819117983006</v>
      </c>
      <c r="S80" s="103">
        <f>EligibleProperties[[#This Row],[Harvested Forestland Acreage]]/EligibleProperties[[#This Row],[Forestland Acreage]]</f>
        <v>0.24762199043957889</v>
      </c>
      <c r="T80" s="96">
        <v>57.607807193600003</v>
      </c>
      <c r="U80">
        <v>57.538270595100002</v>
      </c>
      <c r="V80">
        <v>88.430107526900002</v>
      </c>
      <c r="W80">
        <v>747.220597</v>
      </c>
      <c r="X80">
        <v>2105.9560860000001</v>
      </c>
      <c r="Y80">
        <v>5050.1301059999996</v>
      </c>
      <c r="Z80" s="103">
        <f>W80/EligibleProperties[[#This Row],[Forestland Acreage]]</f>
        <v>9.3261057687203913E-2</v>
      </c>
      <c r="AA80" s="103">
        <f>X80/EligibleProperties[[#This Row],[Forestland Acreage]]</f>
        <v>0.26284566139062704</v>
      </c>
      <c r="AB80" s="103">
        <f>Y80/EligibleProperties[[#This Row],[Forestland Acreage]]</f>
        <v>0.63030981350685544</v>
      </c>
      <c r="AC80">
        <v>1474028.6155399999</v>
      </c>
      <c r="AD80">
        <v>3493355.5705280001</v>
      </c>
      <c r="AE80" s="96">
        <v>1.755155211573699</v>
      </c>
      <c r="AF80">
        <f t="shared" si="24"/>
        <v>4.7302469202727238E-2</v>
      </c>
      <c r="AG80">
        <f t="shared" si="25"/>
        <v>2.0045868150737829</v>
      </c>
      <c r="AH80">
        <f t="shared" si="26"/>
        <v>1.9233449112598389E-3</v>
      </c>
      <c r="AI80">
        <f t="shared" si="27"/>
        <v>0.81591561050744832</v>
      </c>
      <c r="AJ80">
        <f t="shared" si="28"/>
        <v>1.6893330480434483</v>
      </c>
      <c r="AK80">
        <f t="shared" si="29"/>
        <v>1.8924695398042153</v>
      </c>
      <c r="AL80">
        <f t="shared" si="30"/>
        <v>1.8905067241108702</v>
      </c>
      <c r="AM80">
        <f t="shared" si="31"/>
        <v>0.34463237830333704</v>
      </c>
      <c r="AN80">
        <f t="shared" si="32"/>
        <v>1.3341837615463774</v>
      </c>
      <c r="AO80">
        <f t="shared" si="33"/>
        <v>0.6181854905739359</v>
      </c>
      <c r="AP80">
        <f t="shared" si="34"/>
        <v>2.0221777995643682</v>
      </c>
      <c r="AQ80">
        <f>SUMPRODUCT(EligibleProperties[[#This Row],[Deciduous Forest %]:[Woody Wetlands %]],EligibleProperties[[#This Row],[Normalized Deciduous Forest  Similarity]:[Normalized Woody Wetlands Similarity]])</f>
        <v>1.4540614594371739</v>
      </c>
      <c r="AR80">
        <f>SUMPRODUCT(EligibleProperties[[#This Row],[Normalized Pre-Merchantable Timber Similarity]:[Normalized Sawtimber Similarity]],EligibleProperties[[#This Row],[Pre-Merchantable Timber %]:[Sawtimber %]])</f>
        <v>1.5615132746040232</v>
      </c>
      <c r="AS80">
        <f t="shared" si="35"/>
        <v>1.4830564313055532</v>
      </c>
    </row>
    <row r="81" spans="1:45" x14ac:dyDescent="0.2">
      <c r="A81">
        <v>263</v>
      </c>
      <c r="B81" t="s">
        <v>94</v>
      </c>
      <c r="C81" t="s">
        <v>95</v>
      </c>
      <c r="D81">
        <v>8034.2686771400004</v>
      </c>
      <c r="E81">
        <v>3.1135278065100001</v>
      </c>
      <c r="F81">
        <v>4918.6426744</v>
      </c>
      <c r="G81">
        <v>48.379151755199899</v>
      </c>
      <c r="H81">
        <v>2570.7280959999898</v>
      </c>
      <c r="I81">
        <v>7540.8634499600003</v>
      </c>
      <c r="J81" s="103">
        <f>EligibleProperties[[#This Row],[Deciduous Forest Acreage]]/EligibleProperties[[#This Row],[Forestland Acreage]]</f>
        <v>4.1288744016794459E-4</v>
      </c>
      <c r="K81" s="103">
        <f>EligibleProperties[[#This Row],[Evergreen Forest Acreage]]/EligibleProperties[[#This Row],[Forestland Acreage]]</f>
        <v>0.65226518250056509</v>
      </c>
      <c r="L81" s="103">
        <f>EligibleProperties[[#This Row],[Mixed Forest Acreage]]/EligibleProperties[[#This Row],[Forestland Acreage]]</f>
        <v>6.415598435939922E-3</v>
      </c>
      <c r="M81" s="103">
        <f>EligibleProperties[[#This Row],[Woody Wetlands Acreage]]/EligibleProperties[[#This Row],[Forestland Acreage]]</f>
        <v>0.34090633162355249</v>
      </c>
      <c r="N81">
        <v>0.87296504635100003</v>
      </c>
      <c r="O81">
        <v>1937.8293766700001</v>
      </c>
      <c r="P81">
        <v>24.650432155000001</v>
      </c>
      <c r="Q81">
        <v>752.35552130500002</v>
      </c>
      <c r="R81">
        <f>SUM(EligibleProperties[[#This Row],[Deciduous Forest Harvested Acreage]:[Woody Wetlands Harvested Acreage]])</f>
        <v>2715.7082951763514</v>
      </c>
      <c r="S81" s="103">
        <f>EligibleProperties[[#This Row],[Harvested Forestland Acreage]]/EligibleProperties[[#This Row],[Forestland Acreage]]</f>
        <v>0.36013227307421364</v>
      </c>
      <c r="T81" s="96">
        <v>50.7581728786</v>
      </c>
      <c r="U81">
        <v>50.7402470428</v>
      </c>
      <c r="V81">
        <v>88.828718241499899</v>
      </c>
      <c r="W81">
        <v>802.62829999999997</v>
      </c>
      <c r="X81">
        <v>2067.4911269999998</v>
      </c>
      <c r="Y81">
        <v>4690.8550750000004</v>
      </c>
      <c r="Z81" s="103">
        <f>W81/EligibleProperties[[#This Row],[Forestland Acreage]]</f>
        <v>0.10643718790641374</v>
      </c>
      <c r="AA81" s="103">
        <f>X81/EligibleProperties[[#This Row],[Forestland Acreage]]</f>
        <v>0.27417167022311834</v>
      </c>
      <c r="AB81" s="103">
        <f>Y81/EligibleProperties[[#This Row],[Forestland Acreage]]</f>
        <v>0.6220580847442454</v>
      </c>
      <c r="AC81">
        <v>1452704.5668019999</v>
      </c>
      <c r="AD81">
        <v>3458460.9092890001</v>
      </c>
      <c r="AE81" s="96">
        <v>2.1333563455890614</v>
      </c>
      <c r="AF81">
        <f t="shared" si="24"/>
        <v>6.9210900724886837E-2</v>
      </c>
      <c r="AG81">
        <f t="shared" si="25"/>
        <v>1.8568250742128292</v>
      </c>
      <c r="AH81">
        <f t="shared" si="26"/>
        <v>0.28352711078312315</v>
      </c>
      <c r="AI81">
        <f t="shared" si="27"/>
        <v>1.167441079459886</v>
      </c>
      <c r="AJ81">
        <f t="shared" si="28"/>
        <v>1.8885353021630258</v>
      </c>
      <c r="AK81">
        <f t="shared" si="29"/>
        <v>1.6471332640746588</v>
      </c>
      <c r="AL81">
        <f t="shared" si="30"/>
        <v>1.6469723320371203</v>
      </c>
      <c r="AM81">
        <f t="shared" si="31"/>
        <v>0.32903412161676254</v>
      </c>
      <c r="AN81">
        <f t="shared" si="32"/>
        <v>1.27339938704555</v>
      </c>
      <c r="AO81">
        <f t="shared" si="33"/>
        <v>0.63063263507052036</v>
      </c>
      <c r="AP81">
        <f t="shared" si="34"/>
        <v>2.1196716972914227</v>
      </c>
      <c r="AQ81">
        <f>SUMPRODUCT(EligibleProperties[[#This Row],[Deciduous Forest %]:[Woody Wetlands %]],EligibleProperties[[#This Row],[Normalized Deciduous Forest  Similarity]:[Normalized Woody Wetlands Similarity]])</f>
        <v>1.6109779740884851</v>
      </c>
      <c r="AR81">
        <f>SUMPRODUCT(EligibleProperties[[#This Row],[Normalized Pre-Merchantable Timber Similarity]:[Normalized Sawtimber Similarity]],EligibleProperties[[#This Row],[Pre-Merchantable Timber %]:[Sawtimber %]])</f>
        <v>1.6269975689970564</v>
      </c>
      <c r="AS81">
        <f t="shared" si="35"/>
        <v>1.4990786010671908</v>
      </c>
    </row>
    <row r="82" spans="1:45" x14ac:dyDescent="0.2">
      <c r="A82">
        <v>170</v>
      </c>
      <c r="B82" t="s">
        <v>94</v>
      </c>
      <c r="C82" t="s">
        <v>95</v>
      </c>
      <c r="D82">
        <v>7486.6087581299898</v>
      </c>
      <c r="E82">
        <v>0</v>
      </c>
      <c r="F82">
        <v>3473.0269622999899</v>
      </c>
      <c r="G82">
        <v>0</v>
      </c>
      <c r="H82">
        <v>2723.05199721999</v>
      </c>
      <c r="I82">
        <v>6196.0789595200004</v>
      </c>
      <c r="J82" s="103">
        <f>EligibleProperties[[#This Row],[Deciduous Forest Acreage]]/EligibleProperties[[#This Row],[Forestland Acreage]]</f>
        <v>0</v>
      </c>
      <c r="K82" s="103">
        <f>EligibleProperties[[#This Row],[Evergreen Forest Acreage]]/EligibleProperties[[#This Row],[Forestland Acreage]]</f>
        <v>0.56052012651708349</v>
      </c>
      <c r="L82" s="103">
        <f>EligibleProperties[[#This Row],[Mixed Forest Acreage]]/EligibleProperties[[#This Row],[Forestland Acreage]]</f>
        <v>0</v>
      </c>
      <c r="M82" s="103">
        <f>EligibleProperties[[#This Row],[Woody Wetlands Acreage]]/EligibleProperties[[#This Row],[Forestland Acreage]]</f>
        <v>0.43947987348291317</v>
      </c>
      <c r="N82">
        <v>0</v>
      </c>
      <c r="O82">
        <v>708.67694094700005</v>
      </c>
      <c r="P82">
        <v>0</v>
      </c>
      <c r="Q82">
        <v>165.051496592999</v>
      </c>
      <c r="R82">
        <f>SUM(EligibleProperties[[#This Row],[Deciduous Forest Harvested Acreage]:[Woody Wetlands Harvested Acreage]])</f>
        <v>873.72843753999905</v>
      </c>
      <c r="S82" s="103">
        <f>EligibleProperties[[#This Row],[Harvested Forestland Acreage]]/EligibleProperties[[#This Row],[Forestland Acreage]]</f>
        <v>0.14101312188695628</v>
      </c>
      <c r="T82" s="96">
        <v>45.009438441299899</v>
      </c>
      <c r="U82">
        <v>45.0044587046999</v>
      </c>
      <c r="V82">
        <v>36.839365735999898</v>
      </c>
      <c r="W82">
        <v>1569.4933779999999</v>
      </c>
      <c r="X82">
        <v>3576.885049</v>
      </c>
      <c r="Y82">
        <v>846.02927399999999</v>
      </c>
      <c r="Z82" s="103">
        <f>W82/EligibleProperties[[#This Row],[Forestland Acreage]]</f>
        <v>0.25330428941492794</v>
      </c>
      <c r="AA82" s="103">
        <f>X82/EligibleProperties[[#This Row],[Forestland Acreage]]</f>
        <v>0.57728203148610213</v>
      </c>
      <c r="AB82" s="103">
        <f>Y82/EligibleProperties[[#This Row],[Forestland Acreage]]</f>
        <v>0.13654268764604968</v>
      </c>
      <c r="AC82">
        <v>1501367.8708959999</v>
      </c>
      <c r="AD82">
        <v>3494044.3105620001</v>
      </c>
      <c r="AE82" s="96">
        <v>1.3991267561349612</v>
      </c>
      <c r="AF82">
        <f t="shared" si="24"/>
        <v>8.7573418876452924E-2</v>
      </c>
      <c r="AG82">
        <f t="shared" si="25"/>
        <v>2.2056268058040676</v>
      </c>
      <c r="AH82">
        <f t="shared" si="26"/>
        <v>2.0144863521108225E-3</v>
      </c>
      <c r="AI82">
        <f t="shared" si="27"/>
        <v>1.1199577640957459</v>
      </c>
      <c r="AJ82">
        <f t="shared" si="28"/>
        <v>2.1232124780882091</v>
      </c>
      <c r="AK82">
        <f t="shared" si="29"/>
        <v>1.4412283891360242</v>
      </c>
      <c r="AL82">
        <f t="shared" si="30"/>
        <v>1.4414917662173228</v>
      </c>
      <c r="AM82">
        <f t="shared" si="31"/>
        <v>2.3634582744235257</v>
      </c>
      <c r="AN82">
        <f t="shared" si="32"/>
        <v>0.43211899517010455</v>
      </c>
      <c r="AO82">
        <f t="shared" si="33"/>
        <v>0.14219732309215463</v>
      </c>
      <c r="AP82">
        <f t="shared" si="34"/>
        <v>3.1630145991838625</v>
      </c>
      <c r="AQ82">
        <f>SUMPRODUCT(EligibleProperties[[#This Row],[Deciduous Forest %]:[Woody Wetlands %]],EligibleProperties[[#This Row],[Normalized Deciduous Forest  Similarity]:[Normalized Woody Wetlands Similarity]])</f>
        <v>1.7284971127097715</v>
      </c>
      <c r="AR82">
        <f>SUMPRODUCT(EligibleProperties[[#This Row],[Normalized Pre-Merchantable Timber Similarity]:[Normalized Sawtimber Similarity]],EligibleProperties[[#This Row],[Pre-Merchantable Timber %]:[Sawtimber %]])</f>
        <v>0.62343206899703785</v>
      </c>
      <c r="AS82">
        <f t="shared" si="35"/>
        <v>1.4995390612697739</v>
      </c>
    </row>
    <row r="83" spans="1:45" x14ac:dyDescent="0.2">
      <c r="A83">
        <v>163</v>
      </c>
      <c r="B83" t="s">
        <v>94</v>
      </c>
      <c r="C83" t="s">
        <v>95</v>
      </c>
      <c r="D83">
        <v>5725.5210729999899</v>
      </c>
      <c r="E83">
        <v>11.3421370093</v>
      </c>
      <c r="F83">
        <v>3807.95301741</v>
      </c>
      <c r="G83">
        <v>51.847262704400002</v>
      </c>
      <c r="H83">
        <v>740.66618441399896</v>
      </c>
      <c r="I83">
        <v>4611.8086015400004</v>
      </c>
      <c r="J83" s="103">
        <f>EligibleProperties[[#This Row],[Deciduous Forest Acreage]]/EligibleProperties[[#This Row],[Forestland Acreage]]</f>
        <v>2.4593685448074691E-3</v>
      </c>
      <c r="K83" s="103">
        <f>EligibleProperties[[#This Row],[Evergreen Forest Acreage]]/EligibleProperties[[#This Row],[Forestland Acreage]]</f>
        <v>0.82569623902831257</v>
      </c>
      <c r="L83" s="103">
        <f>EligibleProperties[[#This Row],[Mixed Forest Acreage]]/EligibleProperties[[#This Row],[Forestland Acreage]]</f>
        <v>1.1242284141429217E-2</v>
      </c>
      <c r="M83" s="103">
        <f>EligibleProperties[[#This Row],[Woody Wetlands Acreage]]/EligibleProperties[[#This Row],[Forestland Acreage]]</f>
        <v>0.16060210828495172</v>
      </c>
      <c r="N83">
        <v>10.2826103396</v>
      </c>
      <c r="O83">
        <v>2058.4229095699902</v>
      </c>
      <c r="P83">
        <v>46.892652269000003</v>
      </c>
      <c r="Q83">
        <v>239.379689299999</v>
      </c>
      <c r="R83">
        <f>SUM(EligibleProperties[[#This Row],[Deciduous Forest Harvested Acreage]:[Woody Wetlands Harvested Acreage]])</f>
        <v>2354.9778614785891</v>
      </c>
      <c r="S83" s="103">
        <f>EligibleProperties[[#This Row],[Harvested Forestland Acreage]]/EligibleProperties[[#This Row],[Forestland Acreage]]</f>
        <v>0.51064084938221466</v>
      </c>
      <c r="T83" s="96">
        <v>57.579214323099897</v>
      </c>
      <c r="U83">
        <v>57.432267384100001</v>
      </c>
      <c r="V83">
        <v>85.347806004600002</v>
      </c>
      <c r="W83">
        <v>630.58215900000005</v>
      </c>
      <c r="X83">
        <v>961.87731599999995</v>
      </c>
      <c r="Y83">
        <v>2724.4021229999998</v>
      </c>
      <c r="Z83" s="103">
        <f>W83/EligibleProperties[[#This Row],[Forestland Acreage]]</f>
        <v>0.13673207487176128</v>
      </c>
      <c r="AA83" s="103">
        <f>X83/EligibleProperties[[#This Row],[Forestland Acreage]]</f>
        <v>0.20856835118413297</v>
      </c>
      <c r="AB83" s="103">
        <f>Y83/EligibleProperties[[#This Row],[Forestland Acreage]]</f>
        <v>0.59074483752214968</v>
      </c>
      <c r="AC83">
        <v>1544040.56213</v>
      </c>
      <c r="AD83">
        <v>3600367.534004</v>
      </c>
      <c r="AE83" s="96">
        <v>0.8078389607747285</v>
      </c>
      <c r="AF83">
        <f t="shared" si="24"/>
        <v>2.0681388467939044E-2</v>
      </c>
      <c r="AG83">
        <f t="shared" si="25"/>
        <v>2.1248150195184241</v>
      </c>
      <c r="AH83">
        <f t="shared" si="26"/>
        <v>0.30399646387322465</v>
      </c>
      <c r="AI83">
        <f t="shared" si="27"/>
        <v>1.73791889802779</v>
      </c>
      <c r="AJ83">
        <f t="shared" si="28"/>
        <v>2.1654326894031581</v>
      </c>
      <c r="AK83">
        <f t="shared" si="29"/>
        <v>1.8914454167578869</v>
      </c>
      <c r="AL83">
        <f t="shared" si="30"/>
        <v>1.8867092339506581</v>
      </c>
      <c r="AM83">
        <f t="shared" si="31"/>
        <v>0.46524762663782609</v>
      </c>
      <c r="AN83">
        <f t="shared" si="32"/>
        <v>1.4621405999048191</v>
      </c>
      <c r="AO83">
        <f t="shared" si="33"/>
        <v>0.98840592329724664</v>
      </c>
      <c r="AP83">
        <f t="shared" si="34"/>
        <v>2.6532939822961201</v>
      </c>
      <c r="AQ83">
        <f>SUMPRODUCT(EligibleProperties[[#This Row],[Deciduous Forest %]:[Woody Wetlands %]],EligibleProperties[[#This Row],[Normalized Deciduous Forest  Similarity]:[Normalized Woody Wetlands Similarity]])</f>
        <v>2.03703368707987</v>
      </c>
      <c r="AR83">
        <f>SUMPRODUCT(EligibleProperties[[#This Row],[Normalized Pre-Merchantable Timber Similarity]:[Normalized Sawtimber Similarity]],EligibleProperties[[#This Row],[Pre-Merchantable Timber %]:[Sawtimber %]])</f>
        <v>1.973491434171984</v>
      </c>
      <c r="AS83">
        <f t="shared" si="35"/>
        <v>1.5102943932288255</v>
      </c>
    </row>
    <row r="84" spans="1:45" x14ac:dyDescent="0.2">
      <c r="A84">
        <v>131</v>
      </c>
      <c r="B84" t="s">
        <v>94</v>
      </c>
      <c r="C84" t="s">
        <v>95</v>
      </c>
      <c r="D84">
        <v>5267.1130134200002</v>
      </c>
      <c r="E84">
        <v>11.3617603941999</v>
      </c>
      <c r="F84">
        <v>3294.84989236</v>
      </c>
      <c r="G84">
        <v>2.7627672244400001</v>
      </c>
      <c r="H84">
        <v>1017.81187792</v>
      </c>
      <c r="I84">
        <v>4326.7862979000001</v>
      </c>
      <c r="J84" s="103">
        <f>EligibleProperties[[#This Row],[Deciduous Forest Acreage]]/EligibleProperties[[#This Row],[Forestland Acreage]]</f>
        <v>2.6259120769875589E-3</v>
      </c>
      <c r="K84" s="103">
        <f>EligibleProperties[[#This Row],[Evergreen Forest Acreage]]/EligibleProperties[[#This Row],[Forestland Acreage]]</f>
        <v>0.76150049147542853</v>
      </c>
      <c r="L84" s="103">
        <f>EligibleProperties[[#This Row],[Mixed Forest Acreage]]/EligibleProperties[[#This Row],[Forestland Acreage]]</f>
        <v>6.3852638753638129E-4</v>
      </c>
      <c r="M84" s="103">
        <f>EligibleProperties[[#This Row],[Woody Wetlands Acreage]]/EligibleProperties[[#This Row],[Forestland Acreage]]</f>
        <v>0.23523507005973315</v>
      </c>
      <c r="N84">
        <v>9.2771678692900004</v>
      </c>
      <c r="O84">
        <v>1652.53790462999</v>
      </c>
      <c r="P84">
        <v>0.79378716081300005</v>
      </c>
      <c r="Q84">
        <v>309.41016833499901</v>
      </c>
      <c r="R84">
        <f>SUM(EligibleProperties[[#This Row],[Deciduous Forest Harvested Acreage]:[Woody Wetlands Harvested Acreage]])</f>
        <v>1972.0190279950921</v>
      </c>
      <c r="S84" s="103">
        <f>EligibleProperties[[#This Row],[Harvested Forestland Acreage]]/EligibleProperties[[#This Row],[Forestland Acreage]]</f>
        <v>0.45576991610429407</v>
      </c>
      <c r="T84" s="96">
        <v>30.924804207000001</v>
      </c>
      <c r="U84">
        <v>30.933144316</v>
      </c>
      <c r="V84">
        <v>48.649542217700002</v>
      </c>
      <c r="W84">
        <v>387.85629999999998</v>
      </c>
      <c r="X84">
        <v>1652.0757160000001</v>
      </c>
      <c r="Y84">
        <v>2038.384395</v>
      </c>
      <c r="Z84" s="103">
        <f>W84/EligibleProperties[[#This Row],[Forestland Acreage]]</f>
        <v>8.9640734091315191E-2</v>
      </c>
      <c r="AA84" s="103">
        <f>X84/EligibleProperties[[#This Row],[Forestland Acreage]]</f>
        <v>0.38182512429648602</v>
      </c>
      <c r="AB84" s="103">
        <f>Y84/EligibleProperties[[#This Row],[Forestland Acreage]]</f>
        <v>0.47110817467211802</v>
      </c>
      <c r="AC84">
        <v>1544426.7688819999</v>
      </c>
      <c r="AD84">
        <v>3412644.4748769999</v>
      </c>
      <c r="AE84" s="96">
        <v>1.4070069909517393</v>
      </c>
      <c r="AF84">
        <f t="shared" si="24"/>
        <v>2.0565656480363348E-2</v>
      </c>
      <c r="AG84">
        <f t="shared" si="25"/>
        <v>2.2486178095713414</v>
      </c>
      <c r="AH84">
        <f t="shared" si="26"/>
        <v>1.4291813720516688E-2</v>
      </c>
      <c r="AI84">
        <f t="shared" si="27"/>
        <v>1.6515253887941199</v>
      </c>
      <c r="AJ84">
        <f t="shared" si="28"/>
        <v>1.5928507929468159</v>
      </c>
      <c r="AK84">
        <f t="shared" si="29"/>
        <v>0.93675303335111471</v>
      </c>
      <c r="AL84">
        <f t="shared" si="30"/>
        <v>0.93739686731524086</v>
      </c>
      <c r="AM84">
        <f t="shared" si="31"/>
        <v>1.9013077161772141</v>
      </c>
      <c r="AN84">
        <f t="shared" si="32"/>
        <v>1.7284201732430438</v>
      </c>
      <c r="AO84">
        <f t="shared" si="33"/>
        <v>0.76505980674188323</v>
      </c>
      <c r="AP84">
        <f t="shared" si="34"/>
        <v>2.8394537107537836</v>
      </c>
      <c r="AQ84">
        <f>SUMPRODUCT(EligibleProperties[[#This Row],[Deciduous Forest %]:[Woody Wetlands %]],EligibleProperties[[#This Row],[Normalized Deciduous Forest  Similarity]:[Normalized Woody Wetlands Similarity]])</f>
        <v>2.1008833869733001</v>
      </c>
      <c r="AR84">
        <f>SUMPRODUCT(EligibleProperties[[#This Row],[Normalized Pre-Merchantable Timber Similarity]:[Normalized Sawtimber Similarity]],EligibleProperties[[#This Row],[Pre-Merchantable Timber %]:[Sawtimber %]])</f>
        <v>1.7847457636903967</v>
      </c>
      <c r="AS84">
        <f t="shared" si="35"/>
        <v>1.5113489597431675</v>
      </c>
    </row>
    <row r="85" spans="1:45" x14ac:dyDescent="0.2">
      <c r="A85">
        <v>54</v>
      </c>
      <c r="B85" t="s">
        <v>94</v>
      </c>
      <c r="C85" t="s">
        <v>95</v>
      </c>
      <c r="D85">
        <v>8956.3976900399903</v>
      </c>
      <c r="E85">
        <v>25.4920802432</v>
      </c>
      <c r="F85">
        <v>5982.9578565700003</v>
      </c>
      <c r="G85">
        <v>0.22239484331000001</v>
      </c>
      <c r="H85">
        <v>2183.5283274600001</v>
      </c>
      <c r="I85">
        <v>8192.2006591200006</v>
      </c>
      <c r="J85" s="103">
        <f>EligibleProperties[[#This Row],[Deciduous Forest Acreage]]/EligibleProperties[[#This Row],[Forestland Acreage]]</f>
        <v>3.1117499807357426E-3</v>
      </c>
      <c r="K85" s="103">
        <f>EligibleProperties[[#This Row],[Evergreen Forest Acreage]]/EligibleProperties[[#This Row],[Forestland Acreage]]</f>
        <v>0.73032364629758528</v>
      </c>
      <c r="L85" s="103">
        <f>EligibleProperties[[#This Row],[Mixed Forest Acreage]]/EligibleProperties[[#This Row],[Forestland Acreage]]</f>
        <v>2.714714306496119E-5</v>
      </c>
      <c r="M85" s="103">
        <f>EligibleProperties[[#This Row],[Woody Wetlands Acreage]]/EligibleProperties[[#This Row],[Forestland Acreage]]</f>
        <v>0.266537456578188</v>
      </c>
      <c r="N85">
        <v>10.1340366781999</v>
      </c>
      <c r="O85">
        <v>1061.19704726999</v>
      </c>
      <c r="P85">
        <v>0</v>
      </c>
      <c r="Q85">
        <v>135.30166598700001</v>
      </c>
      <c r="R85">
        <f>SUM(EligibleProperties[[#This Row],[Deciduous Forest Harvested Acreage]:[Woody Wetlands Harvested Acreage]])</f>
        <v>1206.6327499351898</v>
      </c>
      <c r="S85" s="103">
        <f>EligibleProperties[[#This Row],[Harvested Forestland Acreage]]/EligibleProperties[[#This Row],[Forestland Acreage]]</f>
        <v>0.1472904290487442</v>
      </c>
      <c r="T85" s="96">
        <v>50.180908451500002</v>
      </c>
      <c r="U85">
        <v>50.175054128900001</v>
      </c>
      <c r="V85">
        <v>72.503737319799896</v>
      </c>
      <c r="W85">
        <v>329.22443700000002</v>
      </c>
      <c r="X85">
        <v>3307.759415</v>
      </c>
      <c r="Y85">
        <v>4511.857008</v>
      </c>
      <c r="Z85" s="103">
        <f>W85/EligibleProperties[[#This Row],[Forestland Acreage]]</f>
        <v>4.0187545532529109E-2</v>
      </c>
      <c r="AA85" s="103">
        <f>X85/EligibleProperties[[#This Row],[Forestland Acreage]]</f>
        <v>0.40376933532720827</v>
      </c>
      <c r="AB85" s="103">
        <f>Y85/EligibleProperties[[#This Row],[Forestland Acreage]]</f>
        <v>0.55075030455670748</v>
      </c>
      <c r="AC85">
        <v>1535030.9501420001</v>
      </c>
      <c r="AD85">
        <v>3339708.63742</v>
      </c>
      <c r="AE85" s="96">
        <v>2.0198438110950683</v>
      </c>
      <c r="AF85">
        <f t="shared" si="24"/>
        <v>6.277011915400954E-2</v>
      </c>
      <c r="AG85">
        <f t="shared" si="25"/>
        <v>1.6000244767978657</v>
      </c>
      <c r="AH85">
        <f t="shared" si="26"/>
        <v>7.0187593110337954E-4</v>
      </c>
      <c r="AI85">
        <f t="shared" si="27"/>
        <v>1.2881413016262833</v>
      </c>
      <c r="AJ85">
        <f t="shared" si="28"/>
        <v>1.8792682440227335</v>
      </c>
      <c r="AK85">
        <f t="shared" si="29"/>
        <v>1.626457137708945</v>
      </c>
      <c r="AL85">
        <f t="shared" si="30"/>
        <v>1.6267246951126411</v>
      </c>
      <c r="AM85">
        <f t="shared" si="31"/>
        <v>0.96785599341642725</v>
      </c>
      <c r="AN85">
        <f t="shared" si="32"/>
        <v>1.792741574876914</v>
      </c>
      <c r="AO85">
        <f t="shared" si="33"/>
        <v>0.22928556499390348</v>
      </c>
      <c r="AP85">
        <f t="shared" si="34"/>
        <v>2.1682451235851041</v>
      </c>
      <c r="AQ85">
        <f>SUMPRODUCT(EligibleProperties[[#This Row],[Deciduous Forest %]:[Woody Wetlands %]],EligibleProperties[[#This Row],[Normalized Deciduous Forest  Similarity]:[Normalized Woody Wetlands Similarity]])</f>
        <v>1.512068960280184</v>
      </c>
      <c r="AR85">
        <f>SUMPRODUCT(EligibleProperties[[#This Row],[Normalized Pre-Merchantable Timber Similarity]:[Normalized Sawtimber Similarity]],EligibleProperties[[#This Row],[Pre-Merchantable Timber %]:[Sawtimber %]])</f>
        <v>1.3587860260142277</v>
      </c>
      <c r="AS85">
        <f t="shared" si="35"/>
        <v>1.5186227706045823</v>
      </c>
    </row>
    <row r="86" spans="1:45" x14ac:dyDescent="0.2">
      <c r="A86">
        <v>221</v>
      </c>
      <c r="B86" t="s">
        <v>99</v>
      </c>
      <c r="C86" t="s">
        <v>95</v>
      </c>
      <c r="D86">
        <v>6728.5671703199896</v>
      </c>
      <c r="E86">
        <v>6.2270556130200001</v>
      </c>
      <c r="F86">
        <v>4273.3873841900004</v>
      </c>
      <c r="G86">
        <v>43.589979731699898</v>
      </c>
      <c r="H86">
        <v>1935.4350572599899</v>
      </c>
      <c r="I86">
        <v>6258.6394767900001</v>
      </c>
      <c r="J86" s="103">
        <f>EligibleProperties[[#This Row],[Deciduous Forest Acreage]]/EligibleProperties[[#This Row],[Forestland Acreage]]</f>
        <v>9.9495355757635057E-4</v>
      </c>
      <c r="K86" s="103">
        <f>EligibleProperties[[#This Row],[Evergreen Forest Acreage]]/EligibleProperties[[#This Row],[Forestland Acreage]]</f>
        <v>0.68279813848325099</v>
      </c>
      <c r="L86" s="103">
        <f>EligibleProperties[[#This Row],[Mixed Forest Acreage]]/EligibleProperties[[#This Row],[Forestland Acreage]]</f>
        <v>6.964769243116206E-3</v>
      </c>
      <c r="M86" s="103">
        <f>EligibleProperties[[#This Row],[Woody Wetlands Acreage]]/EligibleProperties[[#This Row],[Forestland Acreage]]</f>
        <v>0.30924213871680895</v>
      </c>
      <c r="N86">
        <v>0</v>
      </c>
      <c r="O86">
        <v>2110.31034197999</v>
      </c>
      <c r="P86">
        <v>23.628687721799899</v>
      </c>
      <c r="Q86">
        <v>362.36212358799901</v>
      </c>
      <c r="R86">
        <f>SUM(EligibleProperties[[#This Row],[Deciduous Forest Harvested Acreage]:[Woody Wetlands Harvested Acreage]])</f>
        <v>2496.301153289789</v>
      </c>
      <c r="S86" s="103">
        <f>EligibleProperties[[#This Row],[Harvested Forestland Acreage]]/EligibleProperties[[#This Row],[Forestland Acreage]]</f>
        <v>0.39885683822294865</v>
      </c>
      <c r="T86" s="96">
        <v>49.2566528535</v>
      </c>
      <c r="U86">
        <v>49.222979457900003</v>
      </c>
      <c r="V86">
        <v>98.740371389299895</v>
      </c>
      <c r="W86">
        <v>423.58637399999998</v>
      </c>
      <c r="X86">
        <v>979.87382200000002</v>
      </c>
      <c r="Y86">
        <v>4795.3402489999999</v>
      </c>
      <c r="Z86" s="103">
        <f>W86/EligibleProperties[[#This Row],[Forestland Acreage]]</f>
        <v>6.768026430837866E-2</v>
      </c>
      <c r="AA86" s="103">
        <f>X86/EligibleProperties[[#This Row],[Forestland Acreage]]</f>
        <v>0.15656339139422176</v>
      </c>
      <c r="AB86" s="103">
        <f>Y86/EligibleProperties[[#This Row],[Forestland Acreage]]</f>
        <v>0.76619531557671483</v>
      </c>
      <c r="AC86">
        <v>1449387.5164350001</v>
      </c>
      <c r="AD86">
        <v>3448661.7195239998</v>
      </c>
      <c r="AE86" s="96">
        <v>2.2085751529328168</v>
      </c>
      <c r="AF86">
        <f t="shared" si="24"/>
        <v>5.0848382573320805E-2</v>
      </c>
      <c r="AG86">
        <f t="shared" si="25"/>
        <v>2.0125138652655403</v>
      </c>
      <c r="AH86">
        <f t="shared" si="26"/>
        <v>0.25526064105531138</v>
      </c>
      <c r="AI86">
        <f t="shared" si="27"/>
        <v>1.3654784161189966</v>
      </c>
      <c r="AJ86">
        <f t="shared" si="28"/>
        <v>1.730658607141254</v>
      </c>
      <c r="AK86">
        <f t="shared" si="29"/>
        <v>1.5933526804769804</v>
      </c>
      <c r="AL86">
        <f t="shared" si="30"/>
        <v>1.5926172925084896</v>
      </c>
      <c r="AM86">
        <f t="shared" si="31"/>
        <v>5.8824268348649553E-2</v>
      </c>
      <c r="AN86">
        <f t="shared" si="32"/>
        <v>1.6892229121878743</v>
      </c>
      <c r="AO86">
        <f t="shared" si="33"/>
        <v>0.98258230833861249</v>
      </c>
      <c r="AP86">
        <f t="shared" si="34"/>
        <v>2.0913183022903952</v>
      </c>
      <c r="AQ86">
        <f>SUMPRODUCT(EligibleProperties[[#This Row],[Deciduous Forest %]:[Woody Wetlands %]],EligibleProperties[[#This Row],[Normalized Deciduous Forest  Similarity]:[Normalized Woody Wetlands Similarity]])</f>
        <v>1.7982326098882608</v>
      </c>
      <c r="AR86">
        <f>SUMPRODUCT(EligibleProperties[[#This Row],[Normalized Pre-Merchantable Timber Similarity]:[Normalized Sawtimber Similarity]],EligibleProperties[[#This Row],[Pre-Merchantable Timber %]:[Sawtimber %]])</f>
        <v>1.8705217582848492</v>
      </c>
      <c r="AS86">
        <f t="shared" si="35"/>
        <v>1.5203539604066745</v>
      </c>
    </row>
    <row r="87" spans="1:45" x14ac:dyDescent="0.2">
      <c r="A87">
        <v>40</v>
      </c>
      <c r="B87" t="s">
        <v>94</v>
      </c>
      <c r="C87" t="s">
        <v>95</v>
      </c>
      <c r="D87">
        <v>8038.9625309700004</v>
      </c>
      <c r="E87">
        <v>6.7604485010000002E-6</v>
      </c>
      <c r="F87">
        <v>4063.1405353999899</v>
      </c>
      <c r="G87">
        <v>1.11197421661</v>
      </c>
      <c r="H87">
        <v>3197.6282926499898</v>
      </c>
      <c r="I87">
        <v>7261.8808090299899</v>
      </c>
      <c r="J87" s="103">
        <f>EligibleProperties[[#This Row],[Deciduous Forest Acreage]]/EligibleProperties[[#This Row],[Forestland Acreage]]</f>
        <v>9.3095007736749555E-10</v>
      </c>
      <c r="K87" s="103">
        <f>EligibleProperties[[#This Row],[Evergreen Forest Acreage]]/EligibleProperties[[#This Row],[Forestland Acreage]]</f>
        <v>0.55951627990748121</v>
      </c>
      <c r="L87" s="103">
        <f>EligibleProperties[[#This Row],[Mixed Forest Acreage]]/EligibleProperties[[#This Row],[Forestland Acreage]]</f>
        <v>1.5312482342415816E-4</v>
      </c>
      <c r="M87" s="103">
        <f>EligibleProperties[[#This Row],[Woody Wetlands Acreage]]/EligibleProperties[[#This Row],[Forestland Acreage]]</f>
        <v>0.44033059433773808</v>
      </c>
      <c r="N87">
        <v>0</v>
      </c>
      <c r="O87">
        <v>1382.94811009</v>
      </c>
      <c r="P87">
        <v>0.72477830478600003</v>
      </c>
      <c r="Q87">
        <v>629.90466605200004</v>
      </c>
      <c r="R87">
        <f>SUM(EligibleProperties[[#This Row],[Deciduous Forest Harvested Acreage]:[Woody Wetlands Harvested Acreage]])</f>
        <v>2013.5775544467861</v>
      </c>
      <c r="S87" s="103">
        <f>EligibleProperties[[#This Row],[Harvested Forestland Acreage]]/EligibleProperties[[#This Row],[Forestland Acreage]]</f>
        <v>0.27728044667752555</v>
      </c>
      <c r="T87" s="96">
        <v>58.786356315900001</v>
      </c>
      <c r="U87">
        <v>58.709737179199898</v>
      </c>
      <c r="V87">
        <v>84.331958762900001</v>
      </c>
      <c r="W87">
        <v>1460.8396580000001</v>
      </c>
      <c r="X87">
        <v>2960.4310289999999</v>
      </c>
      <c r="Y87">
        <v>2795.7311549999999</v>
      </c>
      <c r="Z87" s="103">
        <f>W87/EligibleProperties[[#This Row],[Forestland Acreage]]</f>
        <v>0.20116546889388187</v>
      </c>
      <c r="AA87" s="103">
        <f>X87/EligibleProperties[[#This Row],[Forestland Acreage]]</f>
        <v>0.40766725685152649</v>
      </c>
      <c r="AB87" s="103">
        <f>Y87/EligibleProperties[[#This Row],[Forestland Acreage]]</f>
        <v>0.38498719939379472</v>
      </c>
      <c r="AC87">
        <v>1461605.4278180001</v>
      </c>
      <c r="AD87">
        <v>3480205.8407569998</v>
      </c>
      <c r="AE87" s="96">
        <v>1.9526032506511497</v>
      </c>
      <c r="AF87">
        <f t="shared" si="24"/>
        <v>8.7573379005648488E-2</v>
      </c>
      <c r="AG87">
        <f t="shared" si="25"/>
        <v>2.0632427445283605</v>
      </c>
      <c r="AH87">
        <f t="shared" si="26"/>
        <v>4.5485657532806645E-3</v>
      </c>
      <c r="AI87">
        <f t="shared" si="27"/>
        <v>0.97202000961490675</v>
      </c>
      <c r="AJ87">
        <f t="shared" si="28"/>
        <v>1.4179719831153381</v>
      </c>
      <c r="AK87">
        <f t="shared" si="29"/>
        <v>1.9346821367301898</v>
      </c>
      <c r="AL87">
        <f t="shared" si="30"/>
        <v>1.9324736870374633</v>
      </c>
      <c r="AM87">
        <f t="shared" si="31"/>
        <v>0.50499930778942304</v>
      </c>
      <c r="AN87">
        <f t="shared" si="32"/>
        <v>0.55131629175155716</v>
      </c>
      <c r="AO87">
        <f t="shared" si="33"/>
        <v>0.34167998112489162</v>
      </c>
      <c r="AP87">
        <f t="shared" si="34"/>
        <v>2.6339379326106691</v>
      </c>
      <c r="AQ87">
        <f>SUMPRODUCT(EligibleProperties[[#This Row],[Deciduous Forest %]:[Woody Wetlands %]],EligibleProperties[[#This Row],[Normalized Deciduous Forest  Similarity]:[Normalized Woody Wetlands Similarity]])</f>
        <v>1.5824287500863701</v>
      </c>
      <c r="AR87">
        <f>SUMPRODUCT(EligibleProperties[[#This Row],[Normalized Pre-Merchantable Timber Similarity]:[Normalized Sawtimber Similarity]],EligibleProperties[[#This Row],[Pre-Merchantable Timber %]:[Sawtimber %]])</f>
        <v>1.2642299290181673</v>
      </c>
      <c r="AS87">
        <f t="shared" si="35"/>
        <v>1.5285695102187937</v>
      </c>
    </row>
    <row r="88" spans="1:45" x14ac:dyDescent="0.2">
      <c r="A88">
        <v>224</v>
      </c>
      <c r="B88" t="s">
        <v>94</v>
      </c>
      <c r="C88" t="s">
        <v>95</v>
      </c>
      <c r="D88">
        <v>32470.011927700001</v>
      </c>
      <c r="E88">
        <v>143.841799597999</v>
      </c>
      <c r="F88">
        <v>10732.0732258999</v>
      </c>
      <c r="G88">
        <v>2.9728296967899999</v>
      </c>
      <c r="H88">
        <v>17638.925034600001</v>
      </c>
      <c r="I88">
        <v>28517.812889799901</v>
      </c>
      <c r="J88" s="103">
        <f>EligibleProperties[[#This Row],[Deciduous Forest Acreage]]/EligibleProperties[[#This Row],[Forestland Acreage]]</f>
        <v>5.0439281635601008E-3</v>
      </c>
      <c r="K88" s="103">
        <f>EligibleProperties[[#This Row],[Evergreen Forest Acreage]]/EligibleProperties[[#This Row],[Forestland Acreage]]</f>
        <v>0.37632876221508876</v>
      </c>
      <c r="L88" s="103">
        <f>EligibleProperties[[#This Row],[Mixed Forest Acreage]]/EligibleProperties[[#This Row],[Forestland Acreage]]</f>
        <v>1.0424465958444189E-4</v>
      </c>
      <c r="M88" s="103">
        <f>EligibleProperties[[#This Row],[Woody Wetlands Acreage]]/EligibleProperties[[#This Row],[Forestland Acreage]]</f>
        <v>0.61852306496158393</v>
      </c>
      <c r="N88">
        <v>70.207796797900002</v>
      </c>
      <c r="O88">
        <v>6769.7454926199898</v>
      </c>
      <c r="P88">
        <v>1.11197421661</v>
      </c>
      <c r="Q88">
        <v>3818.6679237200001</v>
      </c>
      <c r="R88">
        <f>SUM(EligibleProperties[[#This Row],[Deciduous Forest Harvested Acreage]:[Woody Wetlands Harvested Acreage]])</f>
        <v>10659.733187354501</v>
      </c>
      <c r="S88" s="103">
        <f>EligibleProperties[[#This Row],[Harvested Forestland Acreage]]/EligibleProperties[[#This Row],[Forestland Acreage]]</f>
        <v>0.37379210069672691</v>
      </c>
      <c r="T88" s="96">
        <v>44.243358950000001</v>
      </c>
      <c r="U88">
        <v>44.298588781500001</v>
      </c>
      <c r="V88">
        <v>117.100502512999</v>
      </c>
      <c r="W88">
        <v>3149.756257</v>
      </c>
      <c r="X88">
        <v>8794.8528380000007</v>
      </c>
      <c r="Y88">
        <v>17015.736294999999</v>
      </c>
      <c r="Z88" s="103">
        <f>W88/EligibleProperties[[#This Row],[Forestland Acreage]]</f>
        <v>0.11044873143573321</v>
      </c>
      <c r="AA88" s="103">
        <f>X88/EligibleProperties[[#This Row],[Forestland Acreage]]</f>
        <v>0.30839857432214574</v>
      </c>
      <c r="AB88" s="103">
        <f>Y88/EligibleProperties[[#This Row],[Forestland Acreage]]</f>
        <v>0.59667045157891807</v>
      </c>
      <c r="AC88">
        <v>1472909.5909140001</v>
      </c>
      <c r="AD88">
        <v>3442001.0583100002</v>
      </c>
      <c r="AE88" s="96">
        <v>1.9461288068227314</v>
      </c>
      <c r="AF88">
        <f t="shared" si="24"/>
        <v>0.76075613531913167</v>
      </c>
      <c r="AG88">
        <f t="shared" si="25"/>
        <v>0.45414618391290817</v>
      </c>
      <c r="AH88">
        <f t="shared" si="26"/>
        <v>1.5531636488731071E-2</v>
      </c>
      <c r="AI88">
        <f t="shared" si="27"/>
        <v>3.5297071781280067</v>
      </c>
      <c r="AJ88">
        <f t="shared" si="28"/>
        <v>2.0315915546789505</v>
      </c>
      <c r="AK88">
        <f t="shared" si="29"/>
        <v>1.4137893930283452</v>
      </c>
      <c r="AL88">
        <f t="shared" si="30"/>
        <v>1.4162044747998828</v>
      </c>
      <c r="AM88">
        <f t="shared" si="31"/>
        <v>0.77728473009033217</v>
      </c>
      <c r="AN88">
        <f t="shared" si="32"/>
        <v>1.3014899697583253</v>
      </c>
      <c r="AO88">
        <f t="shared" si="33"/>
        <v>1.5463212854472521</v>
      </c>
      <c r="AP88">
        <f t="shared" si="34"/>
        <v>1.2248432438562138</v>
      </c>
      <c r="AQ88">
        <f>SUMPRODUCT(EligibleProperties[[#This Row],[Deciduous Forest %]:[Woody Wetlands %]],EligibleProperties[[#This Row],[Normalized Deciduous Forest  Similarity]:[Normalized Woody Wetlands Similarity]])</f>
        <v>2.3579523918759846</v>
      </c>
      <c r="AR88">
        <f>SUMPRODUCT(EligibleProperties[[#This Row],[Normalized Pre-Merchantable Timber Similarity]:[Normalized Sawtimber Similarity]],EligibleProperties[[#This Row],[Pre-Merchantable Timber %]:[Sawtimber %]])</f>
        <v>1.351458967437132</v>
      </c>
      <c r="AS88">
        <f t="shared" si="35"/>
        <v>1.5438031273424013</v>
      </c>
    </row>
    <row r="89" spans="1:45" x14ac:dyDescent="0.2">
      <c r="A89">
        <v>48</v>
      </c>
      <c r="B89" t="s">
        <v>94</v>
      </c>
      <c r="C89" t="s">
        <v>95</v>
      </c>
      <c r="D89">
        <v>5858.00006097</v>
      </c>
      <c r="E89">
        <v>0.88957937329699999</v>
      </c>
      <c r="F89">
        <v>3073.6169653400002</v>
      </c>
      <c r="G89">
        <v>0</v>
      </c>
      <c r="H89">
        <v>2155.82114610999</v>
      </c>
      <c r="I89">
        <v>5230.3276908199896</v>
      </c>
      <c r="J89" s="103">
        <f>EligibleProperties[[#This Row],[Deciduous Forest Acreage]]/EligibleProperties[[#This Row],[Forestland Acreage]]</f>
        <v>1.7008100178089134E-4</v>
      </c>
      <c r="K89" s="103">
        <f>EligibleProperties[[#This Row],[Evergreen Forest Acreage]]/EligibleProperties[[#This Row],[Forestland Acreage]]</f>
        <v>0.58765284835492415</v>
      </c>
      <c r="L89" s="103">
        <f>EligibleProperties[[#This Row],[Mixed Forest Acreage]]/EligibleProperties[[#This Row],[Forestland Acreage]]</f>
        <v>0</v>
      </c>
      <c r="M89" s="103">
        <f>EligibleProperties[[#This Row],[Woody Wetlands Acreage]]/EligibleProperties[[#This Row],[Forestland Acreage]]</f>
        <v>0.41217707064392539</v>
      </c>
      <c r="N89">
        <v>0</v>
      </c>
      <c r="O89">
        <v>1551.9517987700001</v>
      </c>
      <c r="P89">
        <v>0</v>
      </c>
      <c r="Q89">
        <v>554.47389292000003</v>
      </c>
      <c r="R89">
        <f>SUM(EligibleProperties[[#This Row],[Deciduous Forest Harvested Acreage]:[Woody Wetlands Harvested Acreage]])</f>
        <v>2106.4256916900003</v>
      </c>
      <c r="S89" s="103">
        <f>EligibleProperties[[#This Row],[Harvested Forestland Acreage]]/EligibleProperties[[#This Row],[Forestland Acreage]]</f>
        <v>0.40273302481354922</v>
      </c>
      <c r="T89" s="96">
        <v>43.241113115799898</v>
      </c>
      <c r="U89">
        <v>43.319863658099898</v>
      </c>
      <c r="V89">
        <v>62.679916317999897</v>
      </c>
      <c r="W89">
        <v>962.26833799999997</v>
      </c>
      <c r="X89">
        <v>1443.908371</v>
      </c>
      <c r="Y89">
        <v>2613.9713489999999</v>
      </c>
      <c r="Z89" s="103">
        <f>W89/EligibleProperties[[#This Row],[Forestland Acreage]]</f>
        <v>0.18397859462781374</v>
      </c>
      <c r="AA89" s="103">
        <f>X89/EligibleProperties[[#This Row],[Forestland Acreage]]</f>
        <v>0.27606460939995708</v>
      </c>
      <c r="AB89" s="103">
        <f>Y89/EligibleProperties[[#This Row],[Forestland Acreage]]</f>
        <v>0.49977200349949624</v>
      </c>
      <c r="AC89">
        <v>1495551.9177339999</v>
      </c>
      <c r="AD89">
        <v>3470246.554641</v>
      </c>
      <c r="AE89" s="96">
        <v>1.5572365786769957</v>
      </c>
      <c r="AF89">
        <f t="shared" si="24"/>
        <v>8.2326985118812923E-2</v>
      </c>
      <c r="AG89">
        <f t="shared" si="25"/>
        <v>2.3019974369395833</v>
      </c>
      <c r="AH89">
        <f t="shared" si="26"/>
        <v>2.0144863521108225E-3</v>
      </c>
      <c r="AI89">
        <f t="shared" si="27"/>
        <v>1.2967783495180241</v>
      </c>
      <c r="AJ89">
        <f t="shared" si="28"/>
        <v>1.7747430683577448</v>
      </c>
      <c r="AK89">
        <f t="shared" si="29"/>
        <v>1.3778915262196532</v>
      </c>
      <c r="AL89">
        <f t="shared" si="30"/>
        <v>1.381142338562666</v>
      </c>
      <c r="AM89">
        <f t="shared" si="31"/>
        <v>1.3522773750213997</v>
      </c>
      <c r="AN89">
        <f t="shared" si="32"/>
        <v>1.0982681448224545</v>
      </c>
      <c r="AO89">
        <f t="shared" si="33"/>
        <v>0.8324221305307975</v>
      </c>
      <c r="AP89">
        <f t="shared" si="34"/>
        <v>2.6832607922809628</v>
      </c>
      <c r="AQ89">
        <f>SUMPRODUCT(EligibleProperties[[#This Row],[Deciduous Forest %]:[Woody Wetlands %]],EligibleProperties[[#This Row],[Normalized Deciduous Forest  Similarity]:[Normalized Woody Wetlands Similarity]])</f>
        <v>1.887291654358187</v>
      </c>
      <c r="AR89">
        <f>SUMPRODUCT(EligibleProperties[[#This Row],[Normalized Pre-Merchantable Timber Similarity]:[Normalized Sawtimber Similarity]],EligibleProperties[[#This Row],[Pre-Merchantable Timber %]:[Sawtimber %]])</f>
        <v>1.7728787421996983</v>
      </c>
      <c r="AS89">
        <f t="shared" si="35"/>
        <v>1.5547863691730999</v>
      </c>
    </row>
    <row r="90" spans="1:45" x14ac:dyDescent="0.2">
      <c r="A90">
        <v>42</v>
      </c>
      <c r="B90" t="s">
        <v>94</v>
      </c>
      <c r="C90" t="s">
        <v>95</v>
      </c>
      <c r="D90">
        <v>7947.9870023399899</v>
      </c>
      <c r="E90">
        <v>5.3394902577199996</v>
      </c>
      <c r="F90">
        <v>4042.5611063599899</v>
      </c>
      <c r="G90">
        <v>3.8208098026999999</v>
      </c>
      <c r="H90">
        <v>2912.5518279600001</v>
      </c>
      <c r="I90">
        <v>6964.2732343799898</v>
      </c>
      <c r="J90" s="103">
        <f>EligibleProperties[[#This Row],[Deciduous Forest Acreage]]/EligibleProperties[[#This Row],[Forestland Acreage]]</f>
        <v>7.6669741091733021E-4</v>
      </c>
      <c r="K90" s="103">
        <f>EligibleProperties[[#This Row],[Evergreen Forest Acreage]]/EligibleProperties[[#This Row],[Forestland Acreage]]</f>
        <v>0.5804713529049077</v>
      </c>
      <c r="L90" s="103">
        <f>EligibleProperties[[#This Row],[Mixed Forest Acreage]]/EligibleProperties[[#This Row],[Forestland Acreage]]</f>
        <v>5.4863008301255368E-4</v>
      </c>
      <c r="M90" s="103">
        <f>EligibleProperties[[#This Row],[Woody Wetlands Acreage]]/EligibleProperties[[#This Row],[Forestland Acreage]]</f>
        <v>0.41821331960122277</v>
      </c>
      <c r="N90">
        <v>0.69514164901099995</v>
      </c>
      <c r="O90">
        <v>816.56037387900005</v>
      </c>
      <c r="P90">
        <v>0</v>
      </c>
      <c r="Q90">
        <v>219.226812061</v>
      </c>
      <c r="R90">
        <f>SUM(EligibleProperties[[#This Row],[Deciduous Forest Harvested Acreage]:[Woody Wetlands Harvested Acreage]])</f>
        <v>1036.482327589011</v>
      </c>
      <c r="S90" s="103">
        <f>EligibleProperties[[#This Row],[Harvested Forestland Acreage]]/EligibleProperties[[#This Row],[Forestland Acreage]]</f>
        <v>0.14882849835246106</v>
      </c>
      <c r="T90" s="96">
        <v>57.554349825300001</v>
      </c>
      <c r="U90">
        <v>57.518172991100002</v>
      </c>
      <c r="V90">
        <v>83.776027185700002</v>
      </c>
      <c r="W90">
        <v>534.579385</v>
      </c>
      <c r="X90">
        <v>2522.268771</v>
      </c>
      <c r="Y90">
        <v>3790.2137379999999</v>
      </c>
      <c r="Z90" s="103">
        <f>W90/EligibleProperties[[#This Row],[Forestland Acreage]]</f>
        <v>7.6760254373849549E-2</v>
      </c>
      <c r="AA90" s="103">
        <f>X90/EligibleProperties[[#This Row],[Forestland Acreage]]</f>
        <v>0.36217257510065953</v>
      </c>
      <c r="AB90" s="103">
        <f>Y90/EligibleProperties[[#This Row],[Forestland Acreage]]</f>
        <v>0.54423679405471115</v>
      </c>
      <c r="AC90">
        <v>1468789.7284889999</v>
      </c>
      <c r="AD90">
        <v>3482519.8772700001</v>
      </c>
      <c r="AE90" s="96">
        <v>1.8528747822045375</v>
      </c>
      <c r="AF90">
        <f t="shared" si="24"/>
        <v>5.6082938344212074E-2</v>
      </c>
      <c r="AG90">
        <f t="shared" si="25"/>
        <v>2.0682082000254396</v>
      </c>
      <c r="AH90">
        <f t="shared" si="26"/>
        <v>2.0536552552692877E-2</v>
      </c>
      <c r="AI90">
        <f t="shared" si="27"/>
        <v>1.0608857461628334</v>
      </c>
      <c r="AJ90">
        <f t="shared" si="28"/>
        <v>1.9758285810806502</v>
      </c>
      <c r="AK90">
        <f t="shared" si="29"/>
        <v>1.890554834427856</v>
      </c>
      <c r="AL90">
        <f t="shared" si="30"/>
        <v>1.8897867416432275</v>
      </c>
      <c r="AM90">
        <f t="shared" si="31"/>
        <v>0.52675377429954129</v>
      </c>
      <c r="AN90">
        <f t="shared" si="32"/>
        <v>1.5674593236919125</v>
      </c>
      <c r="AO90">
        <f t="shared" si="33"/>
        <v>0.48346796374761158</v>
      </c>
      <c r="AP90">
        <f t="shared" si="34"/>
        <v>2.3640723007896272</v>
      </c>
      <c r="AQ90">
        <f>SUMPRODUCT(EligibleProperties[[#This Row],[Deciduous Forest %]:[Woody Wetlands %]],EligibleProperties[[#This Row],[Normalized Deciduous Forest  Similarity]:[Normalized Woody Wetlands Similarity]])</f>
        <v>1.6442664271923264</v>
      </c>
      <c r="AR90">
        <f>SUMPRODUCT(EligibleProperties[[#This Row],[Normalized Pre-Merchantable Timber Similarity]:[Normalized Sawtimber Similarity]],EligibleProperties[[#This Row],[Pre-Merchantable Timber %]:[Sawtimber %]])</f>
        <v>1.5820325437116898</v>
      </c>
      <c r="AS90">
        <f t="shared" si="35"/>
        <v>1.5643781839131965</v>
      </c>
    </row>
    <row r="91" spans="1:45" x14ac:dyDescent="0.2">
      <c r="A91">
        <v>86</v>
      </c>
      <c r="B91" t="s">
        <v>94</v>
      </c>
      <c r="C91" t="s">
        <v>95</v>
      </c>
      <c r="D91">
        <v>6445.9073654599897</v>
      </c>
      <c r="E91">
        <v>2.66873811981</v>
      </c>
      <c r="F91">
        <v>4351.0309025699898</v>
      </c>
      <c r="G91">
        <v>3.2389151589700002E-2</v>
      </c>
      <c r="H91">
        <v>1253.04311819999</v>
      </c>
      <c r="I91">
        <v>5606.7751480400002</v>
      </c>
      <c r="J91" s="103">
        <f>EligibleProperties[[#This Row],[Deciduous Forest Acreage]]/EligibleProperties[[#This Row],[Forestland Acreage]]</f>
        <v>4.7598450969501237E-4</v>
      </c>
      <c r="K91" s="103">
        <f>EligibleProperties[[#This Row],[Evergreen Forest Acreage]]/EligibleProperties[[#This Row],[Forestland Acreage]]</f>
        <v>0.77603092467351942</v>
      </c>
      <c r="L91" s="103">
        <f>EligibleProperties[[#This Row],[Mixed Forest Acreage]]/EligibleProperties[[#This Row],[Forestland Acreage]]</f>
        <v>5.7767880349228033E-6</v>
      </c>
      <c r="M91" s="103">
        <f>EligibleProperties[[#This Row],[Woody Wetlands Acreage]]/EligibleProperties[[#This Row],[Forestland Acreage]]</f>
        <v>0.22348731402899669</v>
      </c>
      <c r="N91">
        <v>0.49210835211699999</v>
      </c>
      <c r="O91">
        <v>877.02665043499906</v>
      </c>
      <c r="P91">
        <v>0</v>
      </c>
      <c r="Q91">
        <v>71.924542856800002</v>
      </c>
      <c r="R91">
        <f>SUM(EligibleProperties[[#This Row],[Deciduous Forest Harvested Acreage]:[Woody Wetlands Harvested Acreage]])</f>
        <v>949.44330164391613</v>
      </c>
      <c r="S91" s="103">
        <f>EligibleProperties[[#This Row],[Harvested Forestland Acreage]]/EligibleProperties[[#This Row],[Forestland Acreage]]</f>
        <v>0.16933857281147072</v>
      </c>
      <c r="T91" s="96">
        <v>50.379694068900001</v>
      </c>
      <c r="U91">
        <v>50.3849099886</v>
      </c>
      <c r="V91">
        <v>71.754534928599895</v>
      </c>
      <c r="W91">
        <v>380.78563200000002</v>
      </c>
      <c r="X91">
        <v>2903.2845870000001</v>
      </c>
      <c r="Y91">
        <v>2257.7042620000002</v>
      </c>
      <c r="Z91" s="103">
        <f>W91/EligibleProperties[[#This Row],[Forestland Acreage]]</f>
        <v>6.7915267144806751E-2</v>
      </c>
      <c r="AA91" s="103">
        <f>X91/EligibleProperties[[#This Row],[Forestland Acreage]]</f>
        <v>0.51781719622106148</v>
      </c>
      <c r="AB91" s="103">
        <f>Y91/EligibleProperties[[#This Row],[Forestland Acreage]]</f>
        <v>0.40267430071442079</v>
      </c>
      <c r="AC91">
        <v>1513932.5734339999</v>
      </c>
      <c r="AD91">
        <v>3385836.0594640002</v>
      </c>
      <c r="AE91" s="96">
        <v>1.8319367997679132</v>
      </c>
      <c r="AF91">
        <f t="shared" si="24"/>
        <v>7.1834117604010594E-2</v>
      </c>
      <c r="AG91">
        <f t="shared" si="25"/>
        <v>1.9937798452690125</v>
      </c>
      <c r="AH91">
        <f t="shared" si="26"/>
        <v>1.8233203283331556E-3</v>
      </c>
      <c r="AI91">
        <f t="shared" si="27"/>
        <v>1.5781977030123564</v>
      </c>
      <c r="AJ91">
        <f t="shared" si="28"/>
        <v>1.769807437954291</v>
      </c>
      <c r="AK91">
        <f t="shared" si="29"/>
        <v>1.6335771270103763</v>
      </c>
      <c r="AL91">
        <f t="shared" si="30"/>
        <v>1.6342426330576874</v>
      </c>
      <c r="AM91">
        <f t="shared" si="31"/>
        <v>0.99717344721307954</v>
      </c>
      <c r="AN91">
        <f t="shared" si="32"/>
        <v>1.7361769671257101</v>
      </c>
      <c r="AO91">
        <f t="shared" si="33"/>
        <v>0.36017239706740356</v>
      </c>
      <c r="AP91">
        <f t="shared" si="34"/>
        <v>2.7799384457399747</v>
      </c>
      <c r="AQ91">
        <f>SUMPRODUCT(EligibleProperties[[#This Row],[Deciduous Forest %]:[Woody Wetlands %]],EligibleProperties[[#This Row],[Normalized Deciduous Forest  Similarity]:[Normalized Woody Wetlands Similarity]])</f>
        <v>1.899976185032684</v>
      </c>
      <c r="AR91">
        <f>SUMPRODUCT(EligibleProperties[[#This Row],[Normalized Pre-Merchantable Timber Similarity]:[Normalized Sawtimber Similarity]],EligibleProperties[[#This Row],[Pre-Merchantable Timber %]:[Sawtimber %]])</f>
        <v>1.4238261530061429</v>
      </c>
      <c r="AS91">
        <f t="shared" si="35"/>
        <v>1.5701220575146475</v>
      </c>
    </row>
    <row r="92" spans="1:45" x14ac:dyDescent="0.2">
      <c r="A92">
        <v>103</v>
      </c>
      <c r="B92" t="s">
        <v>94</v>
      </c>
      <c r="C92" t="s">
        <v>95</v>
      </c>
      <c r="D92">
        <v>8920.6124976099909</v>
      </c>
      <c r="E92">
        <v>0</v>
      </c>
      <c r="F92">
        <v>4102.08697845999</v>
      </c>
      <c r="G92">
        <v>0</v>
      </c>
      <c r="H92">
        <v>2895.50595526999</v>
      </c>
      <c r="I92">
        <v>6997.5929337300004</v>
      </c>
      <c r="J92" s="103">
        <f>EligibleProperties[[#This Row],[Deciduous Forest Acreage]]/EligibleProperties[[#This Row],[Forestland Acreage]]</f>
        <v>0</v>
      </c>
      <c r="K92" s="103">
        <f>EligibleProperties[[#This Row],[Evergreen Forest Acreage]]/EligibleProperties[[#This Row],[Forestland Acreage]]</f>
        <v>0.58621400491688958</v>
      </c>
      <c r="L92" s="103">
        <f>EligibleProperties[[#This Row],[Mixed Forest Acreage]]/EligibleProperties[[#This Row],[Forestland Acreage]]</f>
        <v>0</v>
      </c>
      <c r="M92" s="103">
        <f>EligibleProperties[[#This Row],[Woody Wetlands Acreage]]/EligibleProperties[[#This Row],[Forestland Acreage]]</f>
        <v>0.41378599508310754</v>
      </c>
      <c r="N92">
        <v>0</v>
      </c>
      <c r="O92">
        <v>928.94205995599896</v>
      </c>
      <c r="P92">
        <v>0</v>
      </c>
      <c r="Q92">
        <v>333.80753243899898</v>
      </c>
      <c r="R92">
        <f>SUM(EligibleProperties[[#This Row],[Deciduous Forest Harvested Acreage]:[Woody Wetlands Harvested Acreage]])</f>
        <v>1262.749592394998</v>
      </c>
      <c r="S92" s="103">
        <f>EligibleProperties[[#This Row],[Harvested Forestland Acreage]]/EligibleProperties[[#This Row],[Forestland Acreage]]</f>
        <v>0.1804548513115497</v>
      </c>
      <c r="T92" s="96">
        <v>54.702756222600001</v>
      </c>
      <c r="U92">
        <v>54.704484224200002</v>
      </c>
      <c r="V92">
        <v>75.568391866900001</v>
      </c>
      <c r="W92">
        <v>695.56946600000003</v>
      </c>
      <c r="X92">
        <v>1727.9590800000001</v>
      </c>
      <c r="Y92">
        <v>4481.9777999999997</v>
      </c>
      <c r="Z92" s="103">
        <f>W92/EligibleProperties[[#This Row],[Forestland Acreage]]</f>
        <v>9.9401247341381629E-2</v>
      </c>
      <c r="AA92" s="103">
        <f>X92/EligibleProperties[[#This Row],[Forestland Acreage]]</f>
        <v>0.24693621026036564</v>
      </c>
      <c r="AB92" s="103">
        <f>Y92/EligibleProperties[[#This Row],[Forestland Acreage]]</f>
        <v>0.64050279038036639</v>
      </c>
      <c r="AC92">
        <v>1480332.0842629999</v>
      </c>
      <c r="AD92">
        <v>3499492.89659</v>
      </c>
      <c r="AE92" s="96">
        <v>1.6569156895225556</v>
      </c>
      <c r="AF92">
        <f t="shared" si="24"/>
        <v>8.7573418876452924E-2</v>
      </c>
      <c r="AG92">
        <f t="shared" si="25"/>
        <v>2.0538456504978084</v>
      </c>
      <c r="AH92">
        <f t="shared" si="26"/>
        <v>2.0144863521108225E-3</v>
      </c>
      <c r="AI92">
        <f t="shared" si="27"/>
        <v>1.0661993873059112</v>
      </c>
      <c r="AJ92">
        <f t="shared" si="28"/>
        <v>2.2125011718837575</v>
      </c>
      <c r="AK92">
        <f t="shared" si="29"/>
        <v>1.7884180892809516</v>
      </c>
      <c r="AL92">
        <f t="shared" si="30"/>
        <v>1.7889883289781383</v>
      </c>
      <c r="AM92">
        <f t="shared" si="31"/>
        <v>0.84793129864416716</v>
      </c>
      <c r="AN92">
        <f t="shared" si="32"/>
        <v>1.3908470325376925</v>
      </c>
      <c r="AO92">
        <f t="shared" si="33"/>
        <v>0.74050417946057245</v>
      </c>
      <c r="AP92">
        <f t="shared" si="34"/>
        <v>2.1763532307385831</v>
      </c>
      <c r="AQ92">
        <f>SUMPRODUCT(EligibleProperties[[#This Row],[Deciduous Forest %]:[Woody Wetlands %]],EligibleProperties[[#This Row],[Normalized Deciduous Forest  Similarity]:[Normalized Woody Wetlands Similarity]])</f>
        <v>1.6451714586928308</v>
      </c>
      <c r="AR92">
        <f>SUMPRODUCT(EligibleProperties[[#This Row],[Normalized Pre-Merchantable Timber Similarity]:[Normalized Sawtimber Similarity]],EligibleProperties[[#This Row],[Pre-Merchantable Timber %]:[Sawtimber %]])</f>
        <v>1.7150695427946492</v>
      </c>
      <c r="AS92">
        <f t="shared" si="35"/>
        <v>1.5737490679855488</v>
      </c>
    </row>
    <row r="93" spans="1:45" x14ac:dyDescent="0.2">
      <c r="A93">
        <v>44</v>
      </c>
      <c r="B93" t="s">
        <v>94</v>
      </c>
      <c r="C93" t="s">
        <v>95</v>
      </c>
      <c r="D93">
        <v>37237.23126</v>
      </c>
      <c r="E93">
        <v>18.369858078899899</v>
      </c>
      <c r="F93">
        <v>15123.432089100001</v>
      </c>
      <c r="G93">
        <v>0.66718452997</v>
      </c>
      <c r="H93">
        <v>18739.0909455</v>
      </c>
      <c r="I93">
        <v>33881.560077200003</v>
      </c>
      <c r="J93" s="103">
        <f>EligibleProperties[[#This Row],[Deciduous Forest Acreage]]/EligibleProperties[[#This Row],[Forestland Acreage]]</f>
        <v>5.4217863749613968E-4</v>
      </c>
      <c r="K93" s="103">
        <f>EligibleProperties[[#This Row],[Evergreen Forest Acreage]]/EligibleProperties[[#This Row],[Forestland Acreage]]</f>
        <v>0.44636173938392665</v>
      </c>
      <c r="L93" s="103">
        <f>EligibleProperties[[#This Row],[Mixed Forest Acreage]]/EligibleProperties[[#This Row],[Forestland Acreage]]</f>
        <v>1.9691670880850908E-5</v>
      </c>
      <c r="M93" s="103">
        <f>EligibleProperties[[#This Row],[Woody Wetlands Acreage]]/EligibleProperties[[#This Row],[Forestland Acreage]]</f>
        <v>0.55307639030795808</v>
      </c>
      <c r="N93">
        <v>0.89868841472399996</v>
      </c>
      <c r="O93">
        <v>4547.2244084000004</v>
      </c>
      <c r="P93">
        <v>0.22333695358</v>
      </c>
      <c r="Q93">
        <v>2511.1726976999898</v>
      </c>
      <c r="R93">
        <f>SUM(EligibleProperties[[#This Row],[Deciduous Forest Harvested Acreage]:[Woody Wetlands Harvested Acreage]])</f>
        <v>7059.5191314682943</v>
      </c>
      <c r="S93" s="103">
        <f>EligibleProperties[[#This Row],[Harvested Forestland Acreage]]/EligibleProperties[[#This Row],[Forestland Acreage]]</f>
        <v>0.2083587389536668</v>
      </c>
      <c r="T93" s="96">
        <v>40.607602686100002</v>
      </c>
      <c r="U93">
        <v>40.652551907700001</v>
      </c>
      <c r="V93">
        <v>76.019617866999894</v>
      </c>
      <c r="W93">
        <v>2971.5860969999999</v>
      </c>
      <c r="X93">
        <v>16127.187717999999</v>
      </c>
      <c r="Y93">
        <v>14270.319735999999</v>
      </c>
      <c r="Z93" s="103">
        <f>W93/EligibleProperties[[#This Row],[Forestland Acreage]]</f>
        <v>8.7705114234089721E-2</v>
      </c>
      <c r="AA93" s="103">
        <f>X93/EligibleProperties[[#This Row],[Forestland Acreage]]</f>
        <v>0.47598716473662334</v>
      </c>
      <c r="AB93" s="103">
        <f>Y93/EligibleProperties[[#This Row],[Forestland Acreage]]</f>
        <v>0.42118248697771621</v>
      </c>
      <c r="AC93">
        <v>1499343.7967419999</v>
      </c>
      <c r="AD93">
        <v>3468635.4836710002</v>
      </c>
      <c r="AE93" s="96">
        <v>1.5179590582084106</v>
      </c>
      <c r="AF93">
        <f t="shared" si="24"/>
        <v>2.0765697835530228E-2</v>
      </c>
      <c r="AG93">
        <f t="shared" si="25"/>
        <v>0.60541173504305301</v>
      </c>
      <c r="AH93">
        <f t="shared" si="26"/>
        <v>1.9233449111477063E-3</v>
      </c>
      <c r="AI93">
        <f t="shared" si="27"/>
        <v>3.8726574602685098</v>
      </c>
      <c r="AJ93">
        <f t="shared" si="28"/>
        <v>1.3747642998417771</v>
      </c>
      <c r="AK93">
        <f t="shared" si="29"/>
        <v>1.2835659591594333</v>
      </c>
      <c r="AL93">
        <f t="shared" si="30"/>
        <v>1.2855877791223662</v>
      </c>
      <c r="AM93">
        <f t="shared" si="31"/>
        <v>0.83027412407403767</v>
      </c>
      <c r="AN93">
        <f t="shared" si="32"/>
        <v>1.1060304732635444</v>
      </c>
      <c r="AO93">
        <f t="shared" si="33"/>
        <v>3.9190426953077133</v>
      </c>
      <c r="AP93">
        <f t="shared" si="34"/>
        <v>0.47983917141537358</v>
      </c>
      <c r="AQ93">
        <f>SUMPRODUCT(EligibleProperties[[#This Row],[Deciduous Forest %]:[Woody Wetlands %]],EligibleProperties[[#This Row],[Normalized Deciduous Forest  Similarity]:[Normalized Woody Wetlands Similarity]])</f>
        <v>2.4121193407133839</v>
      </c>
      <c r="AR93">
        <f>SUMPRODUCT(EligibleProperties[[#This Row],[Normalized Pre-Merchantable Timber Similarity]:[Normalized Sawtimber Similarity]],EligibleProperties[[#This Row],[Pre-Merchantable Timber %]:[Sawtimber %]])</f>
        <v>2.16451840559131</v>
      </c>
      <c r="AS93">
        <f t="shared" si="35"/>
        <v>1.5823374444781571</v>
      </c>
    </row>
    <row r="94" spans="1:45" x14ac:dyDescent="0.2">
      <c r="A94">
        <v>101</v>
      </c>
      <c r="B94" t="s">
        <v>94</v>
      </c>
      <c r="C94" t="s">
        <v>95</v>
      </c>
      <c r="D94">
        <v>10620.979046099899</v>
      </c>
      <c r="E94">
        <v>6.0060809653699998</v>
      </c>
      <c r="F94">
        <v>4405.4564360200002</v>
      </c>
      <c r="G94">
        <v>42.3599736428</v>
      </c>
      <c r="H94">
        <v>5210.6473192499898</v>
      </c>
      <c r="I94">
        <v>9664.4698098799909</v>
      </c>
      <c r="J94" s="103">
        <f>EligibleProperties[[#This Row],[Deciduous Forest Acreage]]/EligibleProperties[[#This Row],[Forestland Acreage]]</f>
        <v>6.2145995419531249E-4</v>
      </c>
      <c r="K94" s="103">
        <f>EligibleProperties[[#This Row],[Evergreen Forest Acreage]]/EligibleProperties[[#This Row],[Forestland Acreage]]</f>
        <v>0.45584046747358042</v>
      </c>
      <c r="L94" s="103">
        <f>EligibleProperties[[#This Row],[Mixed Forest Acreage]]/EligibleProperties[[#This Row],[Forestland Acreage]]</f>
        <v>4.3830623382459513E-3</v>
      </c>
      <c r="M94" s="103">
        <f>EligibleProperties[[#This Row],[Woody Wetlands Acreage]]/EligibleProperties[[#This Row],[Forestland Acreage]]</f>
        <v>0.53915501023378887</v>
      </c>
      <c r="N94">
        <v>0</v>
      </c>
      <c r="O94">
        <v>1381.12152341</v>
      </c>
      <c r="P94">
        <v>6.0828218091800004</v>
      </c>
      <c r="Q94">
        <v>478.28525404399898</v>
      </c>
      <c r="R94">
        <f>SUM(EligibleProperties[[#This Row],[Deciduous Forest Harvested Acreage]:[Woody Wetlands Harvested Acreage]])</f>
        <v>1865.4895992631789</v>
      </c>
      <c r="S94" s="103">
        <f>EligibleProperties[[#This Row],[Harvested Forestland Acreage]]/EligibleProperties[[#This Row],[Forestland Acreage]]</f>
        <v>0.19302554987093945</v>
      </c>
      <c r="T94" s="96">
        <v>62.475819595399898</v>
      </c>
      <c r="U94">
        <v>62.422460729599898</v>
      </c>
      <c r="V94">
        <v>121.932498882</v>
      </c>
      <c r="W94">
        <v>969.72004800000002</v>
      </c>
      <c r="X94">
        <v>2551.61303</v>
      </c>
      <c r="Y94">
        <v>6047.6361180000004</v>
      </c>
      <c r="Z94" s="103">
        <f>W94/EligibleProperties[[#This Row],[Forestland Acreage]]</f>
        <v>0.10033867010569528</v>
      </c>
      <c r="AA94" s="103">
        <f>X94/EligibleProperties[[#This Row],[Forestland Acreage]]</f>
        <v>0.26401997007549083</v>
      </c>
      <c r="AB94" s="103">
        <f>Y94/EligibleProperties[[#This Row],[Forestland Acreage]]</f>
        <v>0.62575974026195413</v>
      </c>
      <c r="AC94">
        <v>1453394.6818810001</v>
      </c>
      <c r="AD94">
        <v>3498125.5826320001</v>
      </c>
      <c r="AE94" s="96">
        <v>2.0172320933860157</v>
      </c>
      <c r="AF94">
        <f t="shared" si="24"/>
        <v>5.2151615186186828E-2</v>
      </c>
      <c r="AG94">
        <f t="shared" si="25"/>
        <v>1.980647918055408</v>
      </c>
      <c r="AH94">
        <f t="shared" si="26"/>
        <v>0.24800094570373279</v>
      </c>
      <c r="AI94">
        <f t="shared" si="27"/>
        <v>0.34450970749882798</v>
      </c>
      <c r="AJ94">
        <f t="shared" si="28"/>
        <v>2.0432936501555599</v>
      </c>
      <c r="AK94">
        <f t="shared" si="29"/>
        <v>2.0668292176993526</v>
      </c>
      <c r="AL94">
        <f t="shared" si="30"/>
        <v>2.0654793858009879</v>
      </c>
      <c r="AM94">
        <f t="shared" si="31"/>
        <v>0.96636825672841187</v>
      </c>
      <c r="AN94">
        <f t="shared" si="32"/>
        <v>1.0900933332567853</v>
      </c>
      <c r="AO94">
        <f t="shared" si="33"/>
        <v>0.47397225020952632</v>
      </c>
      <c r="AP94">
        <f t="shared" si="34"/>
        <v>1.7514917214214911</v>
      </c>
      <c r="AQ94">
        <f>SUMPRODUCT(EligibleProperties[[#This Row],[Deciduous Forest %]:[Woody Wetlands %]],EligibleProperties[[#This Row],[Normalized Deciduous Forest  Similarity]:[Normalized Woody Wetlands Similarity]])</f>
        <v>1.0897230214844693</v>
      </c>
      <c r="AR94">
        <f>SUMPRODUCT(EligibleProperties[[#This Row],[Normalized Pre-Merchantable Timber Similarity]:[Normalized Sawtimber Similarity]],EligibleProperties[[#This Row],[Pre-Merchantable Timber %]:[Sawtimber %]])</f>
        <v>1.3305296593346778</v>
      </c>
      <c r="AS94">
        <f t="shared" si="35"/>
        <v>1.5893602724056526</v>
      </c>
    </row>
    <row r="95" spans="1:45" x14ac:dyDescent="0.2">
      <c r="A95">
        <v>248</v>
      </c>
      <c r="B95" t="s">
        <v>94</v>
      </c>
      <c r="C95" t="s">
        <v>95</v>
      </c>
      <c r="D95">
        <v>5435.5171102000004</v>
      </c>
      <c r="E95">
        <v>0</v>
      </c>
      <c r="F95">
        <v>3324.0909465200002</v>
      </c>
      <c r="G95">
        <v>0.78407043662700004</v>
      </c>
      <c r="H95">
        <v>1826.45358536</v>
      </c>
      <c r="I95">
        <v>5151.3286023199898</v>
      </c>
      <c r="J95" s="103">
        <f>EligibleProperties[[#This Row],[Deciduous Forest Acreage]]/EligibleProperties[[#This Row],[Forestland Acreage]]</f>
        <v>0</v>
      </c>
      <c r="K95" s="103">
        <f>EligibleProperties[[#This Row],[Evergreen Forest Acreage]]/EligibleProperties[[#This Row],[Forestland Acreage]]</f>
        <v>0.64528808063669996</v>
      </c>
      <c r="L95" s="103">
        <f>EligibleProperties[[#This Row],[Mixed Forest Acreage]]/EligibleProperties[[#This Row],[Forestland Acreage]]</f>
        <v>1.5220742009622147E-4</v>
      </c>
      <c r="M95" s="103">
        <f>EligibleProperties[[#This Row],[Woody Wetlands Acreage]]/EligibleProperties[[#This Row],[Forestland Acreage]]</f>
        <v>0.35455971194255109</v>
      </c>
      <c r="N95">
        <v>0</v>
      </c>
      <c r="O95">
        <v>369.04765085000003</v>
      </c>
      <c r="P95">
        <v>0</v>
      </c>
      <c r="Q95">
        <v>93.368131516299897</v>
      </c>
      <c r="R95">
        <f>SUM(EligibleProperties[[#This Row],[Deciduous Forest Harvested Acreage]:[Woody Wetlands Harvested Acreage]])</f>
        <v>462.41578236629994</v>
      </c>
      <c r="S95" s="103">
        <f>EligibleProperties[[#This Row],[Harvested Forestland Acreage]]/EligibleProperties[[#This Row],[Forestland Acreage]]</f>
        <v>8.9766314297644104E-2</v>
      </c>
      <c r="T95" s="96">
        <v>57.5310283041999</v>
      </c>
      <c r="U95">
        <v>57.539698537200003</v>
      </c>
      <c r="V95">
        <v>88.470759021199896</v>
      </c>
      <c r="W95">
        <v>8.8776999999999995E-2</v>
      </c>
      <c r="X95">
        <v>314.94078400000001</v>
      </c>
      <c r="Y95">
        <v>4816.8957799999998</v>
      </c>
      <c r="Z95" s="103">
        <f>W95/EligibleProperties[[#This Row],[Forestland Acreage]]</f>
        <v>1.7233806431998483E-5</v>
      </c>
      <c r="AA95" s="103">
        <f>X95/EligibleProperties[[#This Row],[Forestland Acreage]]</f>
        <v>6.1137777904162624E-2</v>
      </c>
      <c r="AB95" s="103">
        <f>Y95/EligibleProperties[[#This Row],[Forestland Acreage]]</f>
        <v>0.93507833645685645</v>
      </c>
      <c r="AC95">
        <v>1473703.071435</v>
      </c>
      <c r="AD95">
        <v>3508493.042101</v>
      </c>
      <c r="AE95" s="96">
        <v>1.7250114288540774</v>
      </c>
      <c r="AF95">
        <f t="shared" si="24"/>
        <v>8.7573418876452924E-2</v>
      </c>
      <c r="AG95">
        <f t="shared" si="25"/>
        <v>2.2415624557596807</v>
      </c>
      <c r="AH95">
        <f t="shared" si="26"/>
        <v>2.6132244823796058E-3</v>
      </c>
      <c r="AI95">
        <f t="shared" si="27"/>
        <v>1.3994507708028583</v>
      </c>
      <c r="AJ95">
        <f t="shared" si="28"/>
        <v>1.9833640351034356</v>
      </c>
      <c r="AK95">
        <f t="shared" si="29"/>
        <v>1.8897195175528343</v>
      </c>
      <c r="AL95">
        <f t="shared" si="30"/>
        <v>1.8905578791279962</v>
      </c>
      <c r="AM95">
        <f t="shared" si="31"/>
        <v>0.3430416221606703</v>
      </c>
      <c r="AN95">
        <f t="shared" si="32"/>
        <v>2.1538160128303705</v>
      </c>
      <c r="AO95">
        <f t="shared" si="33"/>
        <v>1.1977526300992247</v>
      </c>
      <c r="AP95">
        <f t="shared" si="34"/>
        <v>2.085468931882112</v>
      </c>
      <c r="AQ95">
        <f>SUMPRODUCT(EligibleProperties[[#This Row],[Deciduous Forest %]:[Woody Wetlands %]],EligibleProperties[[#This Row],[Normalized Deciduous Forest  Similarity]:[Normalized Woody Wetlands Similarity]])</f>
        <v>1.9426427946302511</v>
      </c>
      <c r="AR95">
        <f>SUMPRODUCT(EligibleProperties[[#This Row],[Normalized Pre-Merchantable Timber Similarity]:[Normalized Sawtimber Similarity]],EligibleProperties[[#This Row],[Pre-Merchantable Timber %]:[Sawtimber %]])</f>
        <v>2.0233418722881709</v>
      </c>
      <c r="AS95">
        <f t="shared" si="35"/>
        <v>1.6357191857690001</v>
      </c>
    </row>
    <row r="96" spans="1:45" x14ac:dyDescent="0.2">
      <c r="A96">
        <v>41</v>
      </c>
      <c r="B96" t="s">
        <v>94</v>
      </c>
      <c r="C96" t="s">
        <v>95</v>
      </c>
      <c r="D96">
        <v>7446.0165176800001</v>
      </c>
      <c r="E96">
        <v>1.7791587466000001</v>
      </c>
      <c r="F96">
        <v>2614.90830026</v>
      </c>
      <c r="G96">
        <v>0.222394843329</v>
      </c>
      <c r="H96">
        <v>2938.9945761700001</v>
      </c>
      <c r="I96">
        <v>5555.9044300200003</v>
      </c>
      <c r="J96" s="103">
        <f>EligibleProperties[[#This Row],[Deciduous Forest Acreage]]/EligibleProperties[[#This Row],[Forestland Acreage]]</f>
        <v>3.2022846487184722E-4</v>
      </c>
      <c r="K96" s="103">
        <f>EligibleProperties[[#This Row],[Evergreen Forest Acreage]]/EligibleProperties[[#This Row],[Forestland Acreage]]</f>
        <v>0.47065393820148682</v>
      </c>
      <c r="L96" s="103">
        <f>EligibleProperties[[#This Row],[Mixed Forest Acreage]]/EligibleProperties[[#This Row],[Forestland Acreage]]</f>
        <v>4.002855810970086E-5</v>
      </c>
      <c r="M96" s="103">
        <f>EligibleProperties[[#This Row],[Woody Wetlands Acreage]]/EligibleProperties[[#This Row],[Forestland Acreage]]</f>
        <v>0.52898580477551882</v>
      </c>
      <c r="N96">
        <v>0</v>
      </c>
      <c r="O96">
        <v>690.46589050800003</v>
      </c>
      <c r="P96">
        <v>0</v>
      </c>
      <c r="Q96">
        <v>361.87059504699897</v>
      </c>
      <c r="R96">
        <f>SUM(EligibleProperties[[#This Row],[Deciduous Forest Harvested Acreage]:[Woody Wetlands Harvested Acreage]])</f>
        <v>1052.3364855549989</v>
      </c>
      <c r="S96" s="103">
        <f>EligibleProperties[[#This Row],[Harvested Forestland Acreage]]/EligibleProperties[[#This Row],[Forestland Acreage]]</f>
        <v>0.18940867302701439</v>
      </c>
      <c r="T96" s="96">
        <v>56.967340726899899</v>
      </c>
      <c r="U96">
        <v>56.873059451099898</v>
      </c>
      <c r="V96">
        <v>67.807931570799894</v>
      </c>
      <c r="W96">
        <v>457.05043000000001</v>
      </c>
      <c r="X96">
        <v>2557.9661219999998</v>
      </c>
      <c r="Y96">
        <v>2421.7583840000002</v>
      </c>
      <c r="Z96" s="103">
        <f>W96/EligibleProperties[[#This Row],[Forestland Acreage]]</f>
        <v>8.2263911439951584E-2</v>
      </c>
      <c r="AA96" s="103">
        <f>X96/EligibleProperties[[#This Row],[Forestland Acreage]]</f>
        <v>0.46040498972204091</v>
      </c>
      <c r="AB96" s="103">
        <f>Y96/EligibleProperties[[#This Row],[Forestland Acreage]]</f>
        <v>0.43588913641397575</v>
      </c>
      <c r="AC96">
        <v>1476376.1080199999</v>
      </c>
      <c r="AD96">
        <v>3485195.223948</v>
      </c>
      <c r="AE96" s="96">
        <v>1.7470111306643401</v>
      </c>
      <c r="AF96">
        <f t="shared" si="24"/>
        <v>7.7080551361137506E-2</v>
      </c>
      <c r="AG96">
        <f t="shared" si="25"/>
        <v>2.4126757972649449</v>
      </c>
      <c r="AH96">
        <f t="shared" si="26"/>
        <v>7.018759309911915E-4</v>
      </c>
      <c r="AI96">
        <f t="shared" si="27"/>
        <v>1.0526428549140296</v>
      </c>
      <c r="AJ96">
        <f t="shared" si="28"/>
        <v>1.8259085946509288</v>
      </c>
      <c r="AK96">
        <f t="shared" si="29"/>
        <v>1.8695296790110962</v>
      </c>
      <c r="AL96">
        <f t="shared" si="30"/>
        <v>1.8666760047395115</v>
      </c>
      <c r="AM96">
        <f t="shared" si="31"/>
        <v>1.1516101694593739</v>
      </c>
      <c r="AN96">
        <f t="shared" si="32"/>
        <v>1.652511559756956</v>
      </c>
      <c r="AO96">
        <f t="shared" si="33"/>
        <v>0.47191640883649666</v>
      </c>
      <c r="AP96">
        <f t="shared" si="34"/>
        <v>2.7354202510091814</v>
      </c>
      <c r="AQ96">
        <f>SUMPRODUCT(EligibleProperties[[#This Row],[Deciduous Forest %]:[Woody Wetlands %]],EligibleProperties[[#This Row],[Normalized Deciduous Forest  Similarity]:[Normalized Woody Wetlands Similarity]])</f>
        <v>1.692393204815771</v>
      </c>
      <c r="AR96">
        <f>SUMPRODUCT(EligibleProperties[[#This Row],[Normalized Pre-Merchantable Timber Similarity]:[Normalized Sawtimber Similarity]],EligibleProperties[[#This Row],[Pre-Merchantable Timber %]:[Sawtimber %]])</f>
        <v>1.545554704907065</v>
      </c>
      <c r="AS96">
        <f t="shared" si="35"/>
        <v>1.6454624822661932</v>
      </c>
    </row>
    <row r="97" spans="1:45" x14ac:dyDescent="0.2">
      <c r="A97">
        <v>227</v>
      </c>
      <c r="B97" t="s">
        <v>99</v>
      </c>
      <c r="C97" t="s">
        <v>95</v>
      </c>
      <c r="D97">
        <v>7578.6750727099898</v>
      </c>
      <c r="E97">
        <v>25.328973280700001</v>
      </c>
      <c r="F97">
        <v>3244.29567425</v>
      </c>
      <c r="G97">
        <v>156.314639567999</v>
      </c>
      <c r="H97">
        <v>3192.9231661200001</v>
      </c>
      <c r="I97">
        <v>6618.8624532200001</v>
      </c>
      <c r="J97" s="103">
        <f>EligibleProperties[[#This Row],[Deciduous Forest Acreage]]/EligibleProperties[[#This Row],[Forestland Acreage]]</f>
        <v>3.8267864696867582E-3</v>
      </c>
      <c r="K97" s="103">
        <f>EligibleProperties[[#This Row],[Evergreen Forest Acreage]]/EligibleProperties[[#This Row],[Forestland Acreage]]</f>
        <v>0.49015910168546978</v>
      </c>
      <c r="L97" s="103">
        <f>EligibleProperties[[#This Row],[Mixed Forest Acreage]]/EligibleProperties[[#This Row],[Forestland Acreage]]</f>
        <v>2.3616541463549183E-2</v>
      </c>
      <c r="M97" s="103">
        <f>EligibleProperties[[#This Row],[Woody Wetlands Acreage]]/EligibleProperties[[#This Row],[Forestland Acreage]]</f>
        <v>0.48239757038109771</v>
      </c>
      <c r="N97">
        <v>0.46999296891600001</v>
      </c>
      <c r="O97">
        <v>940.33282291800003</v>
      </c>
      <c r="P97">
        <v>40.187500829599898</v>
      </c>
      <c r="Q97">
        <v>328.72996290399902</v>
      </c>
      <c r="R97">
        <f>SUM(EligibleProperties[[#This Row],[Deciduous Forest Harvested Acreage]:[Woody Wetlands Harvested Acreage]])</f>
        <v>1309.7202796205149</v>
      </c>
      <c r="S97" s="103">
        <f>EligibleProperties[[#This Row],[Harvested Forestland Acreage]]/EligibleProperties[[#This Row],[Forestland Acreage]]</f>
        <v>0.19787694469815598</v>
      </c>
      <c r="T97" s="96">
        <v>48.021081832599897</v>
      </c>
      <c r="U97">
        <v>48.034981283999898</v>
      </c>
      <c r="V97">
        <v>118.620385494999</v>
      </c>
      <c r="W97">
        <v>563.44787899999994</v>
      </c>
      <c r="X97">
        <v>1089.7943250000001</v>
      </c>
      <c r="Y97">
        <v>4858.8384459999997</v>
      </c>
      <c r="Z97" s="103">
        <f>W97/EligibleProperties[[#This Row],[Forestland Acreage]]</f>
        <v>8.5127600548020002E-2</v>
      </c>
      <c r="AA97" s="103">
        <f>X97/EligibleProperties[[#This Row],[Forestland Acreage]]</f>
        <v>0.16464979181880834</v>
      </c>
      <c r="AB97" s="103">
        <f>Y97/EligibleProperties[[#This Row],[Forestland Acreage]]</f>
        <v>0.73408965367398304</v>
      </c>
      <c r="AC97">
        <v>1424668.7105640001</v>
      </c>
      <c r="AD97">
        <v>3440017.366622</v>
      </c>
      <c r="AE97" s="96">
        <v>2.5496549014794487</v>
      </c>
      <c r="AF97">
        <f t="shared" si="24"/>
        <v>6.1808170282606878E-2</v>
      </c>
      <c r="AG97">
        <f t="shared" si="25"/>
        <v>2.2608156562524577</v>
      </c>
      <c r="AH97">
        <f t="shared" si="26"/>
        <v>0.92057985890875815</v>
      </c>
      <c r="AI97">
        <f t="shared" si="27"/>
        <v>0.97348671973106249</v>
      </c>
      <c r="AJ97">
        <f t="shared" si="28"/>
        <v>2.3371007287147516</v>
      </c>
      <c r="AK97">
        <f t="shared" si="29"/>
        <v>1.5490977058715225</v>
      </c>
      <c r="AL97">
        <f t="shared" si="30"/>
        <v>1.5500580970541578</v>
      </c>
      <c r="AM97">
        <f t="shared" si="31"/>
        <v>0.83676011301020303</v>
      </c>
      <c r="AN97">
        <f t="shared" si="32"/>
        <v>1.5357894789670574</v>
      </c>
      <c r="AO97">
        <f t="shared" si="33"/>
        <v>0.94701236573245429</v>
      </c>
      <c r="AP97">
        <f t="shared" si="34"/>
        <v>2.0740872503385259</v>
      </c>
      <c r="AQ97">
        <f>SUMPRODUCT(EligibleProperties[[#This Row],[Deciduous Forest %]:[Woody Wetlands %]],EligibleProperties[[#This Row],[Normalized Deciduous Forest  Similarity]:[Normalized Woody Wetlands Similarity]])</f>
        <v>1.59974443861986</v>
      </c>
      <c r="AR97">
        <f>SUMPRODUCT(EligibleProperties[[#This Row],[Normalized Pre-Merchantable Timber Similarity]:[Normalized Sawtimber Similarity]],EligibleProperties[[#This Row],[Pre-Merchantable Timber %]:[Sawtimber %]])</f>
        <v>1.8092294534496773</v>
      </c>
      <c r="AS97">
        <f t="shared" si="35"/>
        <v>1.6490907849141452</v>
      </c>
    </row>
    <row r="98" spans="1:45" x14ac:dyDescent="0.2">
      <c r="A98">
        <v>240</v>
      </c>
      <c r="B98" t="s">
        <v>94</v>
      </c>
      <c r="C98" t="s">
        <v>95</v>
      </c>
      <c r="D98">
        <v>5860.8405412700004</v>
      </c>
      <c r="E98">
        <v>10.768374805400001</v>
      </c>
      <c r="F98">
        <v>1092.1937487600001</v>
      </c>
      <c r="G98">
        <v>0</v>
      </c>
      <c r="H98">
        <v>2064.91903146</v>
      </c>
      <c r="I98">
        <v>3167.8811550300002</v>
      </c>
      <c r="J98" s="103">
        <f>EligibleProperties[[#This Row],[Deciduous Forest Acreage]]/EligibleProperties[[#This Row],[Forestland Acreage]]</f>
        <v>3.3992357283674749E-3</v>
      </c>
      <c r="K98" s="103">
        <f>EligibleProperties[[#This Row],[Evergreen Forest Acreage]]/EligibleProperties[[#This Row],[Forestland Acreage]]</f>
        <v>0.34477106157401188</v>
      </c>
      <c r="L98" s="103">
        <f>EligibleProperties[[#This Row],[Mixed Forest Acreage]]/EligibleProperties[[#This Row],[Forestland Acreage]]</f>
        <v>0</v>
      </c>
      <c r="M98" s="103">
        <f>EligibleProperties[[#This Row],[Woody Wetlands Acreage]]/EligibleProperties[[#This Row],[Forestland Acreage]]</f>
        <v>0.65182970269616858</v>
      </c>
      <c r="N98">
        <v>0</v>
      </c>
      <c r="O98">
        <v>185.378455747</v>
      </c>
      <c r="P98">
        <v>0</v>
      </c>
      <c r="Q98">
        <v>74.815798029700005</v>
      </c>
      <c r="R98">
        <f>SUM(EligibleProperties[[#This Row],[Deciduous Forest Harvested Acreage]:[Woody Wetlands Harvested Acreage]])</f>
        <v>260.19425377670001</v>
      </c>
      <c r="S98" s="103">
        <f>EligibleProperties[[#This Row],[Harvested Forestland Acreage]]/EligibleProperties[[#This Row],[Forestland Acreage]]</f>
        <v>8.2135105783106926E-2</v>
      </c>
      <c r="T98" s="96">
        <v>47.353392907</v>
      </c>
      <c r="U98">
        <v>47.343932058</v>
      </c>
      <c r="V98">
        <v>32.324949014300003</v>
      </c>
      <c r="W98">
        <v>1156.6782089999999</v>
      </c>
      <c r="X98">
        <v>1526.414444</v>
      </c>
      <c r="Y98">
        <v>374.99595099999999</v>
      </c>
      <c r="Z98" s="103">
        <f>W98/EligibleProperties[[#This Row],[Forestland Acreage]]</f>
        <v>0.36512676845954661</v>
      </c>
      <c r="AA98" s="103">
        <f>X98/EligibleProperties[[#This Row],[Forestland Acreage]]</f>
        <v>0.48184081703202175</v>
      </c>
      <c r="AB98" s="103">
        <f>Y98/EligibleProperties[[#This Row],[Forestland Acreage]]</f>
        <v>0.118374374747164</v>
      </c>
      <c r="AC98">
        <v>1499057.7892809999</v>
      </c>
      <c r="AD98">
        <v>3503344.1893569999</v>
      </c>
      <c r="AE98" s="96">
        <v>1.4015393050451597</v>
      </c>
      <c r="AF98">
        <f t="shared" si="24"/>
        <v>2.4065240978190405E-2</v>
      </c>
      <c r="AG98">
        <f t="shared" si="25"/>
        <v>2.7800801273623419</v>
      </c>
      <c r="AH98">
        <f t="shared" si="26"/>
        <v>2.0144863521108225E-3</v>
      </c>
      <c r="AI98">
        <f t="shared" si="27"/>
        <v>1.325114899085243</v>
      </c>
      <c r="AJ98">
        <f t="shared" si="28"/>
        <v>2.2340203534777539</v>
      </c>
      <c r="AK98">
        <f t="shared" si="29"/>
        <v>1.5251828066492643</v>
      </c>
      <c r="AL98">
        <f t="shared" si="30"/>
        <v>1.5253017466455188</v>
      </c>
      <c r="AM98">
        <f t="shared" si="31"/>
        <v>2.5401144159573019</v>
      </c>
      <c r="AN98">
        <f t="shared" si="32"/>
        <v>0.88499306273645717</v>
      </c>
      <c r="AO98">
        <f t="shared" si="33"/>
        <v>0.80572341463000252</v>
      </c>
      <c r="AP98">
        <f t="shared" si="34"/>
        <v>3.2908355459687697</v>
      </c>
      <c r="AQ98">
        <f>SUMPRODUCT(EligibleProperties[[#This Row],[Deciduous Forest %]:[Woody Wetlands %]],EligibleProperties[[#This Row],[Normalized Deciduous Forest  Similarity]:[Normalized Woody Wetlands Similarity]])</f>
        <v>1.8223222309074711</v>
      </c>
      <c r="AR98">
        <f>SUMPRODUCT(EligibleProperties[[#This Row],[Normalized Pre-Merchantable Timber Similarity]:[Normalized Sawtimber Similarity]],EligibleProperties[[#This Row],[Pre-Merchantable Timber %]:[Sawtimber %]])</f>
        <v>1.1009156856630256</v>
      </c>
      <c r="AS98">
        <f t="shared" si="35"/>
        <v>1.6525626984779569</v>
      </c>
    </row>
    <row r="99" spans="1:45" x14ac:dyDescent="0.2">
      <c r="A99">
        <v>129</v>
      </c>
      <c r="B99" t="s">
        <v>100</v>
      </c>
      <c r="C99" t="s">
        <v>95</v>
      </c>
      <c r="D99">
        <v>7774.5680770099898</v>
      </c>
      <c r="E99">
        <v>4.4478968663499998</v>
      </c>
      <c r="F99">
        <v>2685.6322463400002</v>
      </c>
      <c r="G99">
        <v>0</v>
      </c>
      <c r="H99">
        <v>1173.6811387800001</v>
      </c>
      <c r="I99">
        <v>3863.76128199</v>
      </c>
      <c r="J99" s="103">
        <f>EligibleProperties[[#This Row],[Deciduous Forest Acreage]]/EligibleProperties[[#This Row],[Forestland Acreage]]</f>
        <v>1.1511831455744454E-3</v>
      </c>
      <c r="K99" s="103">
        <f>EligibleProperties[[#This Row],[Evergreen Forest Acreage]]/EligibleProperties[[#This Row],[Forestland Acreage]]</f>
        <v>0.69508234343007502</v>
      </c>
      <c r="L99" s="103">
        <f>EligibleProperties[[#This Row],[Mixed Forest Acreage]]/EligibleProperties[[#This Row],[Forestland Acreage]]</f>
        <v>0</v>
      </c>
      <c r="M99" s="103">
        <f>EligibleProperties[[#This Row],[Woody Wetlands Acreage]]/EligibleProperties[[#This Row],[Forestland Acreage]]</f>
        <v>0.3037664734234059</v>
      </c>
      <c r="N99">
        <v>0.600256414179</v>
      </c>
      <c r="O99">
        <v>952.92545423700005</v>
      </c>
      <c r="P99">
        <v>0</v>
      </c>
      <c r="Q99">
        <v>68.802298179700003</v>
      </c>
      <c r="R99">
        <f>SUM(EligibleProperties[[#This Row],[Deciduous Forest Harvested Acreage]:[Woody Wetlands Harvested Acreage]])</f>
        <v>1022.328008830879</v>
      </c>
      <c r="S99" s="103">
        <f>EligibleProperties[[#This Row],[Harvested Forestland Acreage]]/EligibleProperties[[#This Row],[Forestland Acreage]]</f>
        <v>0.26459398865975925</v>
      </c>
      <c r="T99" s="96">
        <v>43.426249368400001</v>
      </c>
      <c r="U99">
        <v>43.435485690199897</v>
      </c>
      <c r="V99">
        <v>46.571508693200002</v>
      </c>
      <c r="W99">
        <v>3334.8939249999999</v>
      </c>
      <c r="X99">
        <v>1796.6426120000001</v>
      </c>
      <c r="Y99">
        <v>319.372817</v>
      </c>
      <c r="Z99" s="103">
        <f>W99/EligibleProperties[[#This Row],[Forestland Acreage]]</f>
        <v>0.86312110961534061</v>
      </c>
      <c r="AA99" s="103">
        <f>X99/EligibleProperties[[#This Row],[Forestland Acreage]]</f>
        <v>0.46499834769156684</v>
      </c>
      <c r="AB99" s="103">
        <f>Y99/EligibleProperties[[#This Row],[Forestland Acreage]]</f>
        <v>8.2658527194389583E-2</v>
      </c>
      <c r="AC99">
        <v>1547224.809351</v>
      </c>
      <c r="AD99">
        <v>3430662.340607</v>
      </c>
      <c r="AE99" s="96">
        <v>1.2555448075578863</v>
      </c>
      <c r="AF99">
        <f t="shared" ref="AF99:AF114" si="36">SQRT((((E99-AVERAGE(E$3:E$114))/STDEVA(E$3:E$114))-((E$3-AVERAGE(E$3:E$114))/STDEVA(E$3:E$114)))^2)</f>
        <v>6.1341250089049115E-2</v>
      </c>
      <c r="AG99">
        <f t="shared" ref="AG99:AG114" si="37">SQRT((((F99-AVERAGE(F$3:F$114))/STDEVA(F$3:F$114))-((F$3-AVERAGE(F$3:F$114))/STDEVA(F$3:F$114)))^2)</f>
        <v>2.3956113487734201</v>
      </c>
      <c r="AH99">
        <f t="shared" ref="AH99:AH114" si="38">SQRT((((G99-AVERAGE(G$3:G$114))/STDEVA(G$3:G$114))-((G$3-AVERAGE(G$3:G$114))/STDEVA(G$3:G$114)))^2)</f>
        <v>2.0144863521108225E-3</v>
      </c>
      <c r="AI99">
        <f t="shared" ref="AI99:AI114" si="39">SQRT((((H99-AVERAGE(H$3:H$114))/STDEVA(H$3:H$114))-((H$3-AVERAGE(H$3:H$114))/STDEVA(H$3:H$114)))^2)</f>
        <v>1.6029368927687895</v>
      </c>
      <c r="AJ99">
        <f t="shared" ref="AJ99:AJ114" si="40">SQRT((((I100-AVERAGE(I$3:I$271))/STDEVA(I$3:I$271))-((I$3-AVERAGE(I$3:I$271))/STDEVA(I$3:I$271)))^2)</f>
        <v>1.6267264520987426</v>
      </c>
      <c r="AK99">
        <f t="shared" ref="AK99:AK114" si="41">SQRT((((T99-AVERAGE(T$3:T$114))/STDEVA(T$3:T$114))-((T$3-AVERAGE(T$3:T$114))/STDEVA(T$3:T$114)))^2)</f>
        <v>1.3845226303964075</v>
      </c>
      <c r="AL99">
        <f t="shared" ref="AL99:AL114" si="42">SQRT((((U99-AVERAGE(U$3:U$114))/STDEVA(U$3:U$114))-((U$3-AVERAGE(U$3:U$114))/STDEVA(U$3:U$114)))^2)</f>
        <v>1.385284416194668</v>
      </c>
      <c r="AM99">
        <f t="shared" ref="AM99:AM114" si="43">SQRT((((V99-AVERAGE(V$3:V$114))/STDEVA(V$3:V$114))-((V$3-AVERAGE(V$3:V$114))/STDEVA(V$3:V$114)))^2)</f>
        <v>1.9826243971675712</v>
      </c>
      <c r="AN99">
        <f t="shared" ref="AN99:AN114" si="44">SQRT((((W99-AVERAGE(W$3:W$114))/STDEVA(W$3:W$114))-((W$3-AVERAGE(W$3:W$114))/STDEVA(W$3:W$114)))^2)</f>
        <v>1.5045930896606587</v>
      </c>
      <c r="AO99">
        <f t="shared" ref="AO99:AO114" si="45">SQRT((((X99-AVERAGE(X$3:X$114))/STDEVA(X$3:X$114))-((X$3-AVERAGE(X$3:X$114))/STDEVA(X$3:X$114)))^2)</f>
        <v>0.71827839605755961</v>
      </c>
      <c r="AP99">
        <f t="shared" ref="AP99:AP114" si="46">SQRT((((Y99-AVERAGE(Y$3:Y$114))/STDEVA(Y$3:Y$114))-((Y$3-AVERAGE(Y$3:Y$114))/STDEVA(Y$3:Y$114)))^2)</f>
        <v>3.3059295983507573</v>
      </c>
      <c r="AQ99">
        <f>SUMPRODUCT(EligibleProperties[[#This Row],[Deciduous Forest %]:[Woody Wetlands %]],EligibleProperties[[#This Row],[Normalized Deciduous Forest  Similarity]:[Normalized Woody Wetlands Similarity]])</f>
        <v>2.1521362523029901</v>
      </c>
      <c r="AR99">
        <f>SUMPRODUCT(EligibleProperties[[#This Row],[Normalized Pre-Merchantable Timber Similarity]:[Normalized Sawtimber Similarity]],EligibleProperties[[#This Row],[Pre-Merchantable Timber %]:[Sawtimber %]])</f>
        <v>1.9059075960248089</v>
      </c>
      <c r="AS99">
        <f t="shared" ref="AS99:AS130" si="47">AVERAGE(AE99,AK99:AM99,AQ99:AR99)</f>
        <v>1.6776700166073886</v>
      </c>
    </row>
    <row r="100" spans="1:45" x14ac:dyDescent="0.2">
      <c r="A100">
        <v>151</v>
      </c>
      <c r="B100" t="s">
        <v>94</v>
      </c>
      <c r="C100" t="s">
        <v>95</v>
      </c>
      <c r="D100">
        <v>9560.0093768099905</v>
      </c>
      <c r="E100">
        <v>17.791587465700001</v>
      </c>
      <c r="F100">
        <v>5133.8753592900002</v>
      </c>
      <c r="G100">
        <v>586.67461802599905</v>
      </c>
      <c r="H100">
        <v>2225.1696087099899</v>
      </c>
      <c r="I100">
        <v>7963.5111734900001</v>
      </c>
      <c r="J100" s="103">
        <f>EligibleProperties[[#This Row],[Deciduous Forest Acreage]]/EligibleProperties[[#This Row],[Forestland Acreage]]</f>
        <v>2.2341385700477214E-3</v>
      </c>
      <c r="K100" s="103">
        <f>EligibleProperties[[#This Row],[Evergreen Forest Acreage]]/EligibleProperties[[#This Row],[Forestland Acreage]]</f>
        <v>0.64467484849903023</v>
      </c>
      <c r="L100" s="103">
        <f>EligibleProperties[[#This Row],[Mixed Forest Acreage]]/EligibleProperties[[#This Row],[Forestland Acreage]]</f>
        <v>7.3670345309365531E-2</v>
      </c>
      <c r="M100" s="103">
        <f>EligibleProperties[[#This Row],[Woody Wetlands Acreage]]/EligibleProperties[[#This Row],[Forestland Acreage]]</f>
        <v>0.27942066762176865</v>
      </c>
      <c r="N100">
        <v>1.4548131098699999</v>
      </c>
      <c r="O100">
        <v>1024.8263093400001</v>
      </c>
      <c r="P100">
        <v>291.42430622400002</v>
      </c>
      <c r="Q100">
        <v>444.81690208200001</v>
      </c>
      <c r="R100">
        <f>SUM(EligibleProperties[[#This Row],[Deciduous Forest Harvested Acreage]:[Woody Wetlands Harvested Acreage]])</f>
        <v>1762.5223307558701</v>
      </c>
      <c r="S100" s="103">
        <f>EligibleProperties[[#This Row],[Harvested Forestland Acreage]]/EligibleProperties[[#This Row],[Forestland Acreage]]</f>
        <v>0.22132477651606616</v>
      </c>
      <c r="T100" s="96">
        <v>53.256378072899899</v>
      </c>
      <c r="U100">
        <v>53.253744940799898</v>
      </c>
      <c r="V100">
        <v>77.638639455800003</v>
      </c>
      <c r="W100">
        <v>1001.113746</v>
      </c>
      <c r="X100">
        <v>2247.5562380000001</v>
      </c>
      <c r="Y100">
        <v>4467.9249579999996</v>
      </c>
      <c r="Z100" s="103">
        <f>W100/EligibleProperties[[#This Row],[Forestland Acreage]]</f>
        <v>0.12571260643579446</v>
      </c>
      <c r="AA100" s="103">
        <f>X100/EligibleProperties[[#This Row],[Forestland Acreage]]</f>
        <v>0.28223181823138083</v>
      </c>
      <c r="AB100" s="103">
        <f>Y100/EligibleProperties[[#This Row],[Forestland Acreage]]</f>
        <v>0.56104962505401201</v>
      </c>
      <c r="AC100">
        <v>1420741.958628</v>
      </c>
      <c r="AD100">
        <v>3446679.4366210001</v>
      </c>
      <c r="AE100" s="96">
        <v>2.5785805328810532</v>
      </c>
      <c r="AF100">
        <f t="shared" si="36"/>
        <v>1.7355256274931896E-2</v>
      </c>
      <c r="AG100">
        <f t="shared" si="37"/>
        <v>1.8048932000942186</v>
      </c>
      <c r="AH100">
        <f t="shared" si="38"/>
        <v>3.4606342239333419</v>
      </c>
      <c r="AI100">
        <f t="shared" si="39"/>
        <v>1.2751606329726859</v>
      </c>
      <c r="AJ100">
        <f t="shared" si="40"/>
        <v>2.4583932601568446</v>
      </c>
      <c r="AK100">
        <f t="shared" si="41"/>
        <v>1.7366125457693882</v>
      </c>
      <c r="AL100">
        <f t="shared" si="42"/>
        <v>1.7370166188594205</v>
      </c>
      <c r="AM100">
        <f t="shared" si="43"/>
        <v>0.76691929341285436</v>
      </c>
      <c r="AN100">
        <f t="shared" si="44"/>
        <v>1.055653242928589</v>
      </c>
      <c r="AO100">
        <f t="shared" si="45"/>
        <v>0.57236410928292003</v>
      </c>
      <c r="AP100">
        <f t="shared" si="46"/>
        <v>2.1801666500483221</v>
      </c>
      <c r="AQ100">
        <f>SUMPRODUCT(EligibleProperties[[#This Row],[Deciduous Forest %]:[Woody Wetlands %]],EligibleProperties[[#This Row],[Normalized Deciduous Forest  Similarity]:[Normalized Woody Wetlands Similarity]])</f>
        <v>1.7748603780319097</v>
      </c>
      <c r="AR100">
        <f>SUMPRODUCT(EligibleProperties[[#This Row],[Normalized Pre-Merchantable Timber Similarity]:[Normalized Sawtimber Similarity]],EligibleProperties[[#This Row],[Pre-Merchantable Timber %]:[Sawtimber %]])</f>
        <v>1.5174299654791277</v>
      </c>
      <c r="AS100">
        <f t="shared" si="47"/>
        <v>1.6852365557389588</v>
      </c>
    </row>
    <row r="101" spans="1:45" x14ac:dyDescent="0.2">
      <c r="A101">
        <v>65</v>
      </c>
      <c r="B101" t="s">
        <v>100</v>
      </c>
      <c r="C101" t="s">
        <v>95</v>
      </c>
      <c r="D101">
        <v>6865.90035446</v>
      </c>
      <c r="E101">
        <v>47.647570774599899</v>
      </c>
      <c r="F101">
        <v>1978.37439913</v>
      </c>
      <c r="G101">
        <v>0.44478968664399998</v>
      </c>
      <c r="H101">
        <v>322.58673803699901</v>
      </c>
      <c r="I101">
        <v>2349.05349763</v>
      </c>
      <c r="J101" s="103">
        <f>EligibleProperties[[#This Row],[Deciduous Forest Acreage]]/EligibleProperties[[#This Row],[Forestland Acreage]]</f>
        <v>2.0283731648799118E-2</v>
      </c>
      <c r="K101" s="103">
        <f>EligibleProperties[[#This Row],[Evergreen Forest Acreage]]/EligibleProperties[[#This Row],[Forestland Acreage]]</f>
        <v>0.84220065704166192</v>
      </c>
      <c r="L101" s="103">
        <f>EligibleProperties[[#This Row],[Mixed Forest Acreage]]/EligibleProperties[[#This Row],[Forestland Acreage]]</f>
        <v>1.8934847039148145E-4</v>
      </c>
      <c r="M101" s="103">
        <f>EligibleProperties[[#This Row],[Woody Wetlands Acreage]]/EligibleProperties[[#This Row],[Forestland Acreage]]</f>
        <v>0.13732626283839949</v>
      </c>
      <c r="N101">
        <v>11.2452965393</v>
      </c>
      <c r="O101">
        <v>344.15635007899903</v>
      </c>
      <c r="P101">
        <v>0</v>
      </c>
      <c r="Q101">
        <v>25.605288502600001</v>
      </c>
      <c r="R101">
        <f>SUM(EligibleProperties[[#This Row],[Deciduous Forest Harvested Acreage]:[Woody Wetlands Harvested Acreage]])</f>
        <v>381.00693512089902</v>
      </c>
      <c r="S101" s="103">
        <f>EligibleProperties[[#This Row],[Harvested Forestland Acreage]]/EligibleProperties[[#This Row],[Forestland Acreage]]</f>
        <v>0.16219593785552494</v>
      </c>
      <c r="T101" s="96">
        <v>49.270490797000001</v>
      </c>
      <c r="U101">
        <v>49.269320462899898</v>
      </c>
      <c r="V101">
        <v>46.255338904399899</v>
      </c>
      <c r="W101">
        <v>918.37768500000004</v>
      </c>
      <c r="X101">
        <v>1053.343928</v>
      </c>
      <c r="Y101">
        <v>225.084475</v>
      </c>
      <c r="Z101" s="103">
        <f>W101/EligibleProperties[[#This Row],[Forestland Acreage]]</f>
        <v>0.3909564792485854</v>
      </c>
      <c r="AA101" s="103">
        <f>X101/EligibleProperties[[#This Row],[Forestland Acreage]]</f>
        <v>0.44841206429003705</v>
      </c>
      <c r="AB101" s="103">
        <f>Y101/EligibleProperties[[#This Row],[Forestland Acreage]]</f>
        <v>9.5819220476286104E-2</v>
      </c>
      <c r="AC101">
        <v>1556102.0160129999</v>
      </c>
      <c r="AD101">
        <v>3393260.1705789999</v>
      </c>
      <c r="AE101" s="96">
        <v>1.4861561983989688</v>
      </c>
      <c r="AF101">
        <f t="shared" si="36"/>
        <v>0.19343559649101882</v>
      </c>
      <c r="AG101">
        <f t="shared" si="37"/>
        <v>2.5662602700071102</v>
      </c>
      <c r="AH101">
        <f t="shared" si="38"/>
        <v>6.107344900457834E-4</v>
      </c>
      <c r="AI101">
        <f t="shared" si="39"/>
        <v>1.8682451176202912</v>
      </c>
      <c r="AJ101">
        <f t="shared" si="40"/>
        <v>2.0370877257108617</v>
      </c>
      <c r="AK101">
        <f t="shared" si="41"/>
        <v>1.5938483200054456</v>
      </c>
      <c r="AL101">
        <f t="shared" si="42"/>
        <v>1.5942774262803001</v>
      </c>
      <c r="AM101">
        <f t="shared" si="43"/>
        <v>1.9949966123178695</v>
      </c>
      <c r="AN101">
        <f t="shared" si="44"/>
        <v>1.1464178739140549</v>
      </c>
      <c r="AO101">
        <f t="shared" si="45"/>
        <v>0.95880760405356802</v>
      </c>
      <c r="AP101">
        <f t="shared" si="46"/>
        <v>3.3315159519200979</v>
      </c>
      <c r="AQ101">
        <f>SUMPRODUCT(EligibleProperties[[#This Row],[Deciduous Forest %]:[Woody Wetlands %]],EligibleProperties[[#This Row],[Normalized Deciduous Forest  Similarity]:[Normalized Woody Wetlands Similarity]])</f>
        <v>2.4217889169809728</v>
      </c>
      <c r="AR101">
        <f>SUMPRODUCT(EligibleProperties[[#This Row],[Normalized Pre-Merchantable Timber Similarity]:[Normalized Sawtimber Similarity]],EligibleProperties[[#This Row],[Pre-Merchantable Timber %]:[Sawtimber %]])</f>
        <v>1.1973636542410286</v>
      </c>
      <c r="AS101">
        <f t="shared" si="47"/>
        <v>1.7147385213707642</v>
      </c>
    </row>
    <row r="102" spans="1:45" x14ac:dyDescent="0.2">
      <c r="A102">
        <v>264</v>
      </c>
      <c r="B102" t="s">
        <v>94</v>
      </c>
      <c r="C102" t="s">
        <v>95</v>
      </c>
      <c r="D102">
        <v>5524.8398069100003</v>
      </c>
      <c r="E102">
        <v>0.22239484332699999</v>
      </c>
      <c r="F102">
        <v>3474.0307801399899</v>
      </c>
      <c r="G102">
        <v>19.3357391513</v>
      </c>
      <c r="H102">
        <v>1699.63495177</v>
      </c>
      <c r="I102">
        <v>5193.2238659000004</v>
      </c>
      <c r="J102" s="103">
        <f>EligibleProperties[[#This Row],[Deciduous Forest Acreage]]/EligibleProperties[[#This Row],[Forestland Acreage]]</f>
        <v>4.2824043228195853E-5</v>
      </c>
      <c r="K102" s="103">
        <f>EligibleProperties[[#This Row],[Evergreen Forest Acreage]]/EligibleProperties[[#This Row],[Forestland Acreage]]</f>
        <v>0.66895455883412613</v>
      </c>
      <c r="L102" s="103">
        <f>EligibleProperties[[#This Row],[Mixed Forest Acreage]]/EligibleProperties[[#This Row],[Forestland Acreage]]</f>
        <v>3.7232631695820534E-3</v>
      </c>
      <c r="M102" s="103">
        <f>EligibleProperties[[#This Row],[Woody Wetlands Acreage]]/EligibleProperties[[#This Row],[Forestland Acreage]]</f>
        <v>0.32727935395395252</v>
      </c>
      <c r="N102">
        <v>0</v>
      </c>
      <c r="O102">
        <v>903.09171177799897</v>
      </c>
      <c r="P102">
        <v>0.965460926793</v>
      </c>
      <c r="Q102">
        <v>231.064442530999</v>
      </c>
      <c r="R102">
        <f>SUM(EligibleProperties[[#This Row],[Deciduous Forest Harvested Acreage]:[Woody Wetlands Harvested Acreage]])</f>
        <v>1135.1216152357908</v>
      </c>
      <c r="S102" s="103">
        <f>EligibleProperties[[#This Row],[Harvested Forestland Acreage]]/EligibleProperties[[#This Row],[Forestland Acreage]]</f>
        <v>0.21857744717867483</v>
      </c>
      <c r="T102" s="96">
        <v>59.999083086799899</v>
      </c>
      <c r="U102">
        <v>59.906229741600001</v>
      </c>
      <c r="V102">
        <v>85.822009170499896</v>
      </c>
      <c r="W102">
        <v>283.74484799999999</v>
      </c>
      <c r="X102">
        <v>1243.6678979999999</v>
      </c>
      <c r="Y102">
        <v>3689.1481199999998</v>
      </c>
      <c r="Z102" s="103">
        <f>W102/EligibleProperties[[#This Row],[Forestland Acreage]]</f>
        <v>5.4637515217308315E-2</v>
      </c>
      <c r="AA102" s="103">
        <f>X102/EligibleProperties[[#This Row],[Forestland Acreage]]</f>
        <v>0.23947896915560152</v>
      </c>
      <c r="AB102" s="103">
        <f>Y102/EligibleProperties[[#This Row],[Forestland Acreage]]</f>
        <v>0.71037725606705771</v>
      </c>
      <c r="AC102">
        <v>1442419.8015719999</v>
      </c>
      <c r="AD102">
        <v>3456326.5357610001</v>
      </c>
      <c r="AE102" s="96">
        <v>2.2710866780659313</v>
      </c>
      <c r="AF102">
        <f t="shared" si="36"/>
        <v>8.6261810437026742E-2</v>
      </c>
      <c r="AG102">
        <f t="shared" si="37"/>
        <v>2.2053846021548793</v>
      </c>
      <c r="AH102">
        <f t="shared" si="38"/>
        <v>0.11210818092799607</v>
      </c>
      <c r="AI102">
        <f t="shared" si="39"/>
        <v>1.4389834319582873</v>
      </c>
      <c r="AJ102">
        <f t="shared" si="40"/>
        <v>2.0097488693356516</v>
      </c>
      <c r="AK102">
        <f t="shared" si="41"/>
        <v>1.9781188890833135</v>
      </c>
      <c r="AL102">
        <f t="shared" si="42"/>
        <v>1.9753371879599171</v>
      </c>
      <c r="AM102">
        <f t="shared" si="43"/>
        <v>0.44669131986439364</v>
      </c>
      <c r="AN102">
        <f t="shared" si="44"/>
        <v>1.8426344276797042</v>
      </c>
      <c r="AO102">
        <f t="shared" si="45"/>
        <v>0.89721934249442858</v>
      </c>
      <c r="AP102">
        <f t="shared" si="46"/>
        <v>2.3914977553156156</v>
      </c>
      <c r="AQ102">
        <f>SUMPRODUCT(EligibleProperties[[#This Row],[Deciduous Forest %]:[Woody Wetlands %]],EligibleProperties[[#This Row],[Normalized Deciduous Forest  Similarity]:[Normalized Woody Wetlands Similarity]])</f>
        <v>1.9466727538963988</v>
      </c>
      <c r="AR102">
        <f>SUMPRODUCT(EligibleProperties[[#This Row],[Normalized Pre-Merchantable Timber Similarity]:[Normalized Sawtimber Similarity]],EligibleProperties[[#This Row],[Pre-Merchantable Timber %]:[Sawtimber %]])</f>
        <v>2.0144077431409531</v>
      </c>
      <c r="AS102">
        <f t="shared" si="47"/>
        <v>1.7720524286684849</v>
      </c>
    </row>
    <row r="103" spans="1:45" x14ac:dyDescent="0.2">
      <c r="A103">
        <v>181</v>
      </c>
      <c r="B103" t="s">
        <v>94</v>
      </c>
      <c r="C103" t="s">
        <v>95</v>
      </c>
      <c r="D103">
        <v>5988.1663623699897</v>
      </c>
      <c r="E103">
        <v>101.040000097999</v>
      </c>
      <c r="F103">
        <v>2837.9624378399899</v>
      </c>
      <c r="G103">
        <v>154.976768222999</v>
      </c>
      <c r="H103">
        <v>2283.8051718800002</v>
      </c>
      <c r="I103">
        <v>5377.7843780399899</v>
      </c>
      <c r="J103" s="103">
        <f>EligibleProperties[[#This Row],[Deciduous Forest Acreage]]/EligibleProperties[[#This Row],[Forestland Acreage]]</f>
        <v>1.8788406710873833E-2</v>
      </c>
      <c r="K103" s="103">
        <f>EligibleProperties[[#This Row],[Evergreen Forest Acreage]]/EligibleProperties[[#This Row],[Forestland Acreage]]</f>
        <v>0.52771964034644425</v>
      </c>
      <c r="L103" s="103">
        <f>EligibleProperties[[#This Row],[Mixed Forest Acreage]]/EligibleProperties[[#This Row],[Forestland Acreage]]</f>
        <v>2.8817958722153619E-2</v>
      </c>
      <c r="M103" s="103">
        <f>EligibleProperties[[#This Row],[Woody Wetlands Acreage]]/EligibleProperties[[#This Row],[Forestland Acreage]]</f>
        <v>0.42467399422071389</v>
      </c>
      <c r="N103">
        <v>6.5954906102899997</v>
      </c>
      <c r="O103">
        <v>722.45032777300003</v>
      </c>
      <c r="P103">
        <v>29.737529705699899</v>
      </c>
      <c r="Q103">
        <v>443.86866885000001</v>
      </c>
      <c r="R103">
        <f>SUM(EligibleProperties[[#This Row],[Deciduous Forest Harvested Acreage]:[Woody Wetlands Harvested Acreage]])</f>
        <v>1202.6520169389898</v>
      </c>
      <c r="S103" s="103">
        <f>EligibleProperties[[#This Row],[Harvested Forestland Acreage]]/EligibleProperties[[#This Row],[Forestland Acreage]]</f>
        <v>0.22363336504341469</v>
      </c>
      <c r="T103" s="96">
        <v>68.302034191499899</v>
      </c>
      <c r="U103">
        <v>68.291204931899898</v>
      </c>
      <c r="V103">
        <v>94.8615143192999</v>
      </c>
      <c r="W103">
        <v>357.400846</v>
      </c>
      <c r="X103">
        <v>1506.9685400000001</v>
      </c>
      <c r="Y103">
        <v>3541.1356479999999</v>
      </c>
      <c r="Z103" s="103">
        <f>W103/EligibleProperties[[#This Row],[Forestland Acreage]]</f>
        <v>6.6458753433743994E-2</v>
      </c>
      <c r="AA103" s="103">
        <f>X103/EligibleProperties[[#This Row],[Forestland Acreage]]</f>
        <v>0.28022107880592195</v>
      </c>
      <c r="AB103" s="103">
        <f>Y103/EligibleProperties[[#This Row],[Forestland Acreage]]</f>
        <v>0.65847482886448816</v>
      </c>
      <c r="AC103">
        <v>1439556.2546099999</v>
      </c>
      <c r="AD103">
        <v>3672715.4980330002</v>
      </c>
      <c r="AE103" s="96">
        <v>2.3691585484332567</v>
      </c>
      <c r="AF103">
        <f t="shared" si="36"/>
        <v>0.5083258154115593</v>
      </c>
      <c r="AG103">
        <f t="shared" si="37"/>
        <v>2.3588567437119989</v>
      </c>
      <c r="AH103">
        <f t="shared" si="38"/>
        <v>0.91268352532800878</v>
      </c>
      <c r="AI103">
        <f t="shared" si="39"/>
        <v>1.25688240535866</v>
      </c>
      <c r="AJ103">
        <f t="shared" si="40"/>
        <v>1.9669596264596936</v>
      </c>
      <c r="AK103">
        <f t="shared" si="41"/>
        <v>2.275509232554767</v>
      </c>
      <c r="AL103">
        <f t="shared" si="42"/>
        <v>2.27572300154426</v>
      </c>
      <c r="AM103">
        <f t="shared" si="43"/>
        <v>9.2961436381149537E-2</v>
      </c>
      <c r="AN103">
        <f t="shared" si="44"/>
        <v>1.7618309739313291</v>
      </c>
      <c r="AO103">
        <f t="shared" si="45"/>
        <v>0.812016050401555</v>
      </c>
      <c r="AP103">
        <f t="shared" si="46"/>
        <v>2.4316628421220425</v>
      </c>
      <c r="AQ103">
        <f>SUMPRODUCT(EligibleProperties[[#This Row],[Deciduous Forest %]:[Woody Wetlands %]],EligibleProperties[[#This Row],[Normalized Deciduous Forest  Similarity]:[Normalized Woody Wetlands Similarity]])</f>
        <v>1.8144326120907626</v>
      </c>
      <c r="AR103">
        <f>SUMPRODUCT(EligibleProperties[[#This Row],[Normalized Pre-Merchantable Timber Similarity]:[Normalized Sawtimber Similarity]],EligibleProperties[[#This Row],[Pre-Merchantable Timber %]:[Sawtimber %]])</f>
        <v>1.9458218777621297</v>
      </c>
      <c r="AS103">
        <f t="shared" si="47"/>
        <v>1.7956011181277212</v>
      </c>
    </row>
    <row r="104" spans="1:45" x14ac:dyDescent="0.2">
      <c r="A104">
        <v>10</v>
      </c>
      <c r="B104" t="s">
        <v>94</v>
      </c>
      <c r="C104" t="s">
        <v>95</v>
      </c>
      <c r="D104">
        <v>5960.3645686700002</v>
      </c>
      <c r="E104">
        <v>73.998545378299895</v>
      </c>
      <c r="F104">
        <v>3820.49832126</v>
      </c>
      <c r="G104">
        <v>163.56340447400001</v>
      </c>
      <c r="H104">
        <v>1608.58785714999</v>
      </c>
      <c r="I104">
        <v>5666.6481282599898</v>
      </c>
      <c r="J104" s="103">
        <f>EligibleProperties[[#This Row],[Deciduous Forest Acreage]]/EligibleProperties[[#This Row],[Forestland Acreage]]</f>
        <v>1.3058609552490779E-2</v>
      </c>
      <c r="K104" s="103">
        <f>EligibleProperties[[#This Row],[Evergreen Forest Acreage]]/EligibleProperties[[#This Row],[Forestland Acreage]]</f>
        <v>0.67420779176439327</v>
      </c>
      <c r="L104" s="103">
        <f>EligibleProperties[[#This Row],[Mixed Forest Acreage]]/EligibleProperties[[#This Row],[Forestland Acreage]]</f>
        <v>2.8864224630129637E-2</v>
      </c>
      <c r="M104" s="103">
        <f>EligibleProperties[[#This Row],[Woody Wetlands Acreage]]/EligibleProperties[[#This Row],[Forestland Acreage]]</f>
        <v>0.28386937405339224</v>
      </c>
      <c r="N104">
        <v>16.416859744700002</v>
      </c>
      <c r="O104">
        <v>2007.6793357900001</v>
      </c>
      <c r="P104">
        <v>75.956387063099896</v>
      </c>
      <c r="Q104">
        <v>254.48689251299899</v>
      </c>
      <c r="R104">
        <f>SUM(EligibleProperties[[#This Row],[Deciduous Forest Harvested Acreage]:[Woody Wetlands Harvested Acreage]])</f>
        <v>2354.5394751107992</v>
      </c>
      <c r="S104" s="103">
        <f>EligibleProperties[[#This Row],[Harvested Forestland Acreage]]/EligibleProperties[[#This Row],[Forestland Acreage]]</f>
        <v>0.41550832552466743</v>
      </c>
      <c r="T104" s="96">
        <v>71.975674172400005</v>
      </c>
      <c r="U104">
        <v>71.977212527000006</v>
      </c>
      <c r="V104">
        <v>95.076606875899898</v>
      </c>
      <c r="W104">
        <v>343.49226199999998</v>
      </c>
      <c r="X104">
        <v>463.94394599999998</v>
      </c>
      <c r="Y104">
        <v>4868.2098340000002</v>
      </c>
      <c r="Z104" s="103">
        <f>W104/EligibleProperties[[#This Row],[Forestland Acreage]]</f>
        <v>6.0616479835227263E-2</v>
      </c>
      <c r="AA104" s="103">
        <f>X104/EligibleProperties[[#This Row],[Forestland Acreage]]</f>
        <v>8.1872728904107794E-2</v>
      </c>
      <c r="AB104" s="103">
        <f>Y104/EligibleProperties[[#This Row],[Forestland Acreage]]</f>
        <v>0.85909866358595322</v>
      </c>
      <c r="AC104">
        <v>1435575.0478079999</v>
      </c>
      <c r="AD104">
        <v>3685299.0954499999</v>
      </c>
      <c r="AE104" s="96">
        <v>2.4652109000779063</v>
      </c>
      <c r="AF104">
        <f t="shared" si="36"/>
        <v>0.3488445986075841</v>
      </c>
      <c r="AG104">
        <f t="shared" si="37"/>
        <v>2.1217880576020645</v>
      </c>
      <c r="AH104">
        <f t="shared" si="38"/>
        <v>0.96336324459089551</v>
      </c>
      <c r="AI104">
        <f t="shared" si="39"/>
        <v>1.4673651755468173</v>
      </c>
      <c r="AJ104">
        <f t="shared" si="40"/>
        <v>2.0367677627498817</v>
      </c>
      <c r="AK104">
        <f t="shared" si="41"/>
        <v>2.4070895636844929</v>
      </c>
      <c r="AL104">
        <f t="shared" si="42"/>
        <v>2.4077716200796013</v>
      </c>
      <c r="AM104">
        <f t="shared" si="43"/>
        <v>8.4544530396607809E-2</v>
      </c>
      <c r="AN104">
        <f t="shared" si="44"/>
        <v>1.7770892238290412</v>
      </c>
      <c r="AO104">
        <f t="shared" si="45"/>
        <v>1.1495356571430868</v>
      </c>
      <c r="AP104">
        <f t="shared" si="46"/>
        <v>2.0715442037463663</v>
      </c>
      <c r="AQ104">
        <f>SUMPRODUCT(EligibleProperties[[#This Row],[Deciduous Forest %]:[Woody Wetlands %]],EligibleProperties[[#This Row],[Normalized Deciduous Forest  Similarity]:[Normalized Woody Wetlands Similarity]])</f>
        <v>1.8794282332981642</v>
      </c>
      <c r="AR104">
        <f>SUMPRODUCT(EligibleProperties[[#This Row],[Normalized Pre-Merchantable Timber Similarity]:[Normalized Sawtimber Similarity]],EligibleProperties[[#This Row],[Pre-Merchantable Timber %]:[Sawtimber %]])</f>
        <v>1.981497371322245</v>
      </c>
      <c r="AS104">
        <f t="shared" si="47"/>
        <v>1.8709237031431696</v>
      </c>
    </row>
    <row r="105" spans="1:45" x14ac:dyDescent="0.2">
      <c r="A105">
        <v>114</v>
      </c>
      <c r="B105" t="s">
        <v>94</v>
      </c>
      <c r="C105" t="s">
        <v>95</v>
      </c>
      <c r="D105">
        <v>6652.7933915200001</v>
      </c>
      <c r="E105">
        <v>130.859330043</v>
      </c>
      <c r="F105">
        <v>3396.9132074200002</v>
      </c>
      <c r="G105">
        <v>20.1147228066</v>
      </c>
      <c r="H105">
        <v>1647.4966275100001</v>
      </c>
      <c r="I105">
        <v>5195.3838877799899</v>
      </c>
      <c r="J105" s="103">
        <f>EligibleProperties[[#This Row],[Deciduous Forest Acreage]]/EligibleProperties[[#This Row],[Forestland Acreage]]</f>
        <v>2.5187615173306619E-2</v>
      </c>
      <c r="K105" s="103">
        <f>EligibleProperties[[#This Row],[Evergreen Forest Acreage]]/EligibleProperties[[#This Row],[Forestland Acreage]]</f>
        <v>0.6538329564846681</v>
      </c>
      <c r="L105" s="103">
        <f>EligibleProperties[[#This Row],[Mixed Forest Acreage]]/EligibleProperties[[#This Row],[Forestland Acreage]]</f>
        <v>3.8716528443473899E-3</v>
      </c>
      <c r="M105" s="103">
        <f>EligibleProperties[[#This Row],[Woody Wetlands Acreage]]/EligibleProperties[[#This Row],[Forestland Acreage]]</f>
        <v>0.31710777549760283</v>
      </c>
      <c r="N105">
        <v>50.726405538000002</v>
      </c>
      <c r="O105">
        <v>2212.3096077300002</v>
      </c>
      <c r="P105">
        <v>12.5273848825</v>
      </c>
      <c r="Q105">
        <v>571.13418609400003</v>
      </c>
      <c r="R105">
        <f>SUM(EligibleProperties[[#This Row],[Deciduous Forest Harvested Acreage]:[Woody Wetlands Harvested Acreage]])</f>
        <v>2846.6975842445004</v>
      </c>
      <c r="S105" s="103">
        <f>EligibleProperties[[#This Row],[Harvested Forestland Acreage]]/EligibleProperties[[#This Row],[Forestland Acreage]]</f>
        <v>0.5479282466383647</v>
      </c>
      <c r="T105" s="96">
        <v>85.118638506099899</v>
      </c>
      <c r="U105">
        <v>85.119106987199899</v>
      </c>
      <c r="V105">
        <v>103.460097719999</v>
      </c>
      <c r="W105">
        <v>1428.6474840000001</v>
      </c>
      <c r="X105">
        <v>1374.8231209999999</v>
      </c>
      <c r="Y105">
        <v>2032.3067639999999</v>
      </c>
      <c r="Z105" s="103">
        <f>W105/EligibleProperties[[#This Row],[Forestland Acreage]]</f>
        <v>0.274984007892142</v>
      </c>
      <c r="AA105" s="103">
        <f>X105/EligibleProperties[[#This Row],[Forestland Acreage]]</f>
        <v>0.26462397210602812</v>
      </c>
      <c r="AB105" s="103">
        <f>Y105/EligibleProperties[[#This Row],[Forestland Acreage]]</f>
        <v>0.39117547574880235</v>
      </c>
      <c r="AC105">
        <v>1516662.5547420001</v>
      </c>
      <c r="AD105">
        <v>3725303.6870320002</v>
      </c>
      <c r="AE105" s="96">
        <v>1.8116483261642564</v>
      </c>
      <c r="AF105">
        <f t="shared" si="36"/>
        <v>0.68418998667020126</v>
      </c>
      <c r="AG105">
        <f t="shared" si="37"/>
        <v>2.2239917206827839</v>
      </c>
      <c r="AH105">
        <f t="shared" si="38"/>
        <v>0.11670586875439942</v>
      </c>
      <c r="AI105">
        <f t="shared" si="39"/>
        <v>1.4552363014920038</v>
      </c>
      <c r="AJ105">
        <f t="shared" si="40"/>
        <v>1.3904231228859143</v>
      </c>
      <c r="AK105">
        <f t="shared" si="41"/>
        <v>2.877836726728674</v>
      </c>
      <c r="AL105">
        <f t="shared" si="42"/>
        <v>2.8785707065257387</v>
      </c>
      <c r="AM105">
        <f t="shared" si="43"/>
        <v>0.24351449392505958</v>
      </c>
      <c r="AN105">
        <f t="shared" si="44"/>
        <v>0.58663234086501348</v>
      </c>
      <c r="AO105">
        <f t="shared" si="45"/>
        <v>0.85477790866467385</v>
      </c>
      <c r="AP105">
        <f t="shared" si="46"/>
        <v>2.841102954046554</v>
      </c>
      <c r="AQ105">
        <f>SUMPRODUCT(EligibleProperties[[#This Row],[Deciduous Forest %]:[Woody Wetlands %]],EligibleProperties[[#This Row],[Normalized Deciduous Forest  Similarity]:[Normalized Woody Wetlands Similarity]])</f>
        <v>1.9332707870193309</v>
      </c>
      <c r="AR105">
        <f>SUMPRODUCT(EligibleProperties[[#This Row],[Normalized Pre-Merchantable Timber Similarity]:[Normalized Sawtimber Similarity]],EligibleProperties[[#This Row],[Pre-Merchantable Timber %]:[Sawtimber %]])</f>
        <v>1.4988790374100289</v>
      </c>
      <c r="AS105">
        <f t="shared" si="47"/>
        <v>1.8739533462955149</v>
      </c>
    </row>
    <row r="106" spans="1:45" x14ac:dyDescent="0.2">
      <c r="A106">
        <v>135</v>
      </c>
      <c r="B106" t="s">
        <v>94</v>
      </c>
      <c r="C106" t="s">
        <v>95</v>
      </c>
      <c r="D106">
        <v>10975.599569800001</v>
      </c>
      <c r="E106">
        <v>64.378777636699894</v>
      </c>
      <c r="F106">
        <v>8260.8072747400001</v>
      </c>
      <c r="G106">
        <v>101.498365289999</v>
      </c>
      <c r="H106">
        <v>1132.07503034</v>
      </c>
      <c r="I106">
        <v>9558.7594480099906</v>
      </c>
      <c r="J106" s="103">
        <f>EligibleProperties[[#This Row],[Deciduous Forest Acreage]]/EligibleProperties[[#This Row],[Forestland Acreage]]</f>
        <v>6.735055734675143E-3</v>
      </c>
      <c r="K106" s="103">
        <f>EligibleProperties[[#This Row],[Evergreen Forest Acreage]]/EligibleProperties[[#This Row],[Forestland Acreage]]</f>
        <v>0.86421332388062055</v>
      </c>
      <c r="L106" s="103">
        <f>EligibleProperties[[#This Row],[Mixed Forest Acreage]]/EligibleProperties[[#This Row],[Forestland Acreage]]</f>
        <v>1.0618361707086335E-2</v>
      </c>
      <c r="M106" s="103">
        <f>EligibleProperties[[#This Row],[Woody Wetlands Acreage]]/EligibleProperties[[#This Row],[Forestland Acreage]]</f>
        <v>0.11843325867727358</v>
      </c>
      <c r="N106">
        <v>27.5523110942</v>
      </c>
      <c r="O106">
        <v>3616.8336161399902</v>
      </c>
      <c r="P106">
        <v>19.433769690599899</v>
      </c>
      <c r="Q106">
        <v>348.47700373700002</v>
      </c>
      <c r="R106">
        <f>SUM(EligibleProperties[[#This Row],[Deciduous Forest Harvested Acreage]:[Woody Wetlands Harvested Acreage]])</f>
        <v>4012.2967006617901</v>
      </c>
      <c r="S106" s="103">
        <f>EligibleProperties[[#This Row],[Harvested Forestland Acreage]]/EligibleProperties[[#This Row],[Forestland Acreage]]</f>
        <v>0.41975077649820952</v>
      </c>
      <c r="T106" s="96">
        <v>98.674086328800001</v>
      </c>
      <c r="U106">
        <v>98.667022329999895</v>
      </c>
      <c r="V106">
        <v>64.138250883400005</v>
      </c>
      <c r="W106">
        <v>1050.1476580000001</v>
      </c>
      <c r="X106">
        <v>1498.5357509999999</v>
      </c>
      <c r="Y106">
        <v>6911.2366979999997</v>
      </c>
      <c r="Z106" s="103">
        <f>W106/EligibleProperties[[#This Row],[Forestland Acreage]]</f>
        <v>0.10986233765079496</v>
      </c>
      <c r="AA106" s="103">
        <f>X106/EligibleProperties[[#This Row],[Forestland Acreage]]</f>
        <v>0.15677094492758425</v>
      </c>
      <c r="AB106" s="103">
        <f>Y106/EligibleProperties[[#This Row],[Forestland Acreage]]</f>
        <v>0.72302653242715809</v>
      </c>
      <c r="AC106">
        <v>1496475.9974779999</v>
      </c>
      <c r="AD106">
        <v>3673623.0952189998</v>
      </c>
      <c r="AE106" s="96">
        <v>1.696963391591964</v>
      </c>
      <c r="AF106">
        <f t="shared" si="36"/>
        <v>0.29211051086324447</v>
      </c>
      <c r="AG106">
        <f t="shared" si="37"/>
        <v>1.0504193398921426</v>
      </c>
      <c r="AH106">
        <f t="shared" si="38"/>
        <v>0.59704532102466201</v>
      </c>
      <c r="AI106">
        <f t="shared" si="39"/>
        <v>1.6159065971441902</v>
      </c>
      <c r="AJ106">
        <f t="shared" si="40"/>
        <v>1.8024379051522523</v>
      </c>
      <c r="AK106">
        <f t="shared" si="41"/>
        <v>3.3633579869490551</v>
      </c>
      <c r="AL106">
        <f t="shared" si="42"/>
        <v>3.3639152043039404</v>
      </c>
      <c r="AM106">
        <f t="shared" si="43"/>
        <v>1.2952104772867326</v>
      </c>
      <c r="AN106">
        <f t="shared" si="44"/>
        <v>1.0018611615234343</v>
      </c>
      <c r="AO106">
        <f t="shared" si="45"/>
        <v>0.81474487543922658</v>
      </c>
      <c r="AP106">
        <f t="shared" si="46"/>
        <v>1.5171426034513495</v>
      </c>
      <c r="AQ106">
        <f>SUMPRODUCT(EligibleProperties[[#This Row],[Deciduous Forest %]:[Woody Wetlands %]],EligibleProperties[[#This Row],[Normalized Deciduous Forest  Similarity]:[Normalized Woody Wetlands Similarity]])</f>
        <v>1.1074704969600784</v>
      </c>
      <c r="AR106">
        <f>SUMPRODUCT(EligibleProperties[[#This Row],[Normalized Pre-Merchantable Timber Similarity]:[Normalized Sawtimber Similarity]],EligibleProperties[[#This Row],[Pre-Merchantable Timber %]:[Sawtimber %]])</f>
        <v>1.3347294889749599</v>
      </c>
      <c r="AS106">
        <f t="shared" si="47"/>
        <v>2.0269411743444548</v>
      </c>
    </row>
    <row r="107" spans="1:45" x14ac:dyDescent="0.2">
      <c r="A107">
        <v>168</v>
      </c>
      <c r="B107" t="s">
        <v>94</v>
      </c>
      <c r="C107" t="s">
        <v>95</v>
      </c>
      <c r="D107">
        <v>8225.4434405899901</v>
      </c>
      <c r="E107">
        <v>204.96526580700001</v>
      </c>
      <c r="F107">
        <v>4332.9055157000003</v>
      </c>
      <c r="G107">
        <v>455.85736695999901</v>
      </c>
      <c r="H107">
        <v>1783.58140344</v>
      </c>
      <c r="I107">
        <v>6777.3095519099898</v>
      </c>
      <c r="J107" s="103">
        <f>EligibleProperties[[#This Row],[Deciduous Forest Acreage]]/EligibleProperties[[#This Row],[Forestland Acreage]]</f>
        <v>3.0242866175300559E-2</v>
      </c>
      <c r="K107" s="103">
        <f>EligibleProperties[[#This Row],[Evergreen Forest Acreage]]/EligibleProperties[[#This Row],[Forestland Acreage]]</f>
        <v>0.6393253078544856</v>
      </c>
      <c r="L107" s="103">
        <f>EligibleProperties[[#This Row],[Mixed Forest Acreage]]/EligibleProperties[[#This Row],[Forestland Acreage]]</f>
        <v>6.7262290953130327E-2</v>
      </c>
      <c r="M107" s="103">
        <f>EligibleProperties[[#This Row],[Woody Wetlands Acreage]]/EligibleProperties[[#This Row],[Forestland Acreage]]</f>
        <v>0.26316953501664225</v>
      </c>
      <c r="N107">
        <v>42.4486923985</v>
      </c>
      <c r="O107">
        <v>2094.9001291599898</v>
      </c>
      <c r="P107">
        <v>127.34430237700001</v>
      </c>
      <c r="Q107">
        <v>197.07821544500001</v>
      </c>
      <c r="R107">
        <f>SUM(EligibleProperties[[#This Row],[Deciduous Forest Harvested Acreage]:[Woody Wetlands Harvested Acreage]])</f>
        <v>2461.7713393804897</v>
      </c>
      <c r="S107" s="103">
        <f>EligibleProperties[[#This Row],[Harvested Forestland Acreage]]/EligibleProperties[[#This Row],[Forestland Acreage]]</f>
        <v>0.36323725816636343</v>
      </c>
      <c r="T107" s="96">
        <v>102.372366525</v>
      </c>
      <c r="U107">
        <v>102.37370094800001</v>
      </c>
      <c r="V107">
        <v>94.2297381546</v>
      </c>
      <c r="W107">
        <v>632.93899999999996</v>
      </c>
      <c r="X107">
        <v>1527.9915249999999</v>
      </c>
      <c r="Y107">
        <v>4569.7072609999996</v>
      </c>
      <c r="Z107" s="103">
        <f>W107/EligibleProperties[[#This Row],[Forestland Acreage]]</f>
        <v>9.3390894299881039E-2</v>
      </c>
      <c r="AA107" s="103">
        <f>X107/EligibleProperties[[#This Row],[Forestland Acreage]]</f>
        <v>0.22545694767171723</v>
      </c>
      <c r="AB107" s="103">
        <f>Y107/EligibleProperties[[#This Row],[Forestland Acreage]]</f>
        <v>0.67426568404451281</v>
      </c>
      <c r="AC107">
        <v>1397044.997284</v>
      </c>
      <c r="AD107">
        <v>3645340.3130740002</v>
      </c>
      <c r="AE107" s="96">
        <v>2.8376466882129057</v>
      </c>
      <c r="AF107">
        <f t="shared" si="36"/>
        <v>1.1212413557827667</v>
      </c>
      <c r="AG107">
        <f t="shared" si="37"/>
        <v>1.9981531834065938</v>
      </c>
      <c r="AH107">
        <f t="shared" si="38"/>
        <v>2.6885295993785783</v>
      </c>
      <c r="AI107">
        <f t="shared" si="39"/>
        <v>1.4128151431577654</v>
      </c>
      <c r="AJ107">
        <f t="shared" si="40"/>
        <v>2.0597014999127641</v>
      </c>
      <c r="AK107">
        <f t="shared" si="41"/>
        <v>3.4958208671867834</v>
      </c>
      <c r="AL107">
        <f t="shared" si="42"/>
        <v>3.4967043476339903</v>
      </c>
      <c r="AM107">
        <f t="shared" si="43"/>
        <v>0.11768381945943711</v>
      </c>
      <c r="AN107">
        <f t="shared" si="44"/>
        <v>1.4595550549674501</v>
      </c>
      <c r="AO107">
        <f t="shared" si="45"/>
        <v>0.80521307598412428</v>
      </c>
      <c r="AP107">
        <f t="shared" si="46"/>
        <v>2.1525467138354264</v>
      </c>
      <c r="AQ107">
        <f>SUMPRODUCT(EligibleProperties[[#This Row],[Deciduous Forest %]:[Woody Wetlands %]],EligibleProperties[[#This Row],[Normalized Deciduous Forest  Similarity]:[Normalized Woody Wetlands Similarity]])</f>
        <v>1.8640260158337965</v>
      </c>
      <c r="AR107">
        <f>SUMPRODUCT(EligibleProperties[[#This Row],[Normalized Pre-Merchantable Timber Similarity]:[Normalized Sawtimber Similarity]],EligibleProperties[[#This Row],[Pre-Merchantable Timber %]:[Sawtimber %]])</f>
        <v>1.7692384166420694</v>
      </c>
      <c r="AS107">
        <f t="shared" si="47"/>
        <v>2.2635200258281638</v>
      </c>
    </row>
    <row r="108" spans="1:45" x14ac:dyDescent="0.2">
      <c r="A108">
        <v>19</v>
      </c>
      <c r="B108" t="s">
        <v>94</v>
      </c>
      <c r="C108" t="s">
        <v>95</v>
      </c>
      <c r="D108">
        <v>5785.4622764899896</v>
      </c>
      <c r="E108">
        <v>35.1926950058999</v>
      </c>
      <c r="F108">
        <v>3123.5147680999899</v>
      </c>
      <c r="G108">
        <v>377.70263181000001</v>
      </c>
      <c r="H108">
        <v>1504.1515787200001</v>
      </c>
      <c r="I108">
        <v>5040.5616736399897</v>
      </c>
      <c r="J108" s="103">
        <f>EligibleProperties[[#This Row],[Deciduous Forest Acreage]]/EligibleProperties[[#This Row],[Forestland Acreage]]</f>
        <v>6.9818994954357651E-3</v>
      </c>
      <c r="K108" s="103">
        <f>EligibleProperties[[#This Row],[Evergreen Forest Acreage]]/EligibleProperties[[#This Row],[Forestland Acreage]]</f>
        <v>0.61967593501229312</v>
      </c>
      <c r="L108" s="103">
        <f>EligibleProperties[[#This Row],[Mixed Forest Acreage]]/EligibleProperties[[#This Row],[Forestland Acreage]]</f>
        <v>7.4932647642270769E-2</v>
      </c>
      <c r="M108" s="103">
        <f>EligibleProperties[[#This Row],[Woody Wetlands Acreage]]/EligibleProperties[[#This Row],[Forestland Acreage]]</f>
        <v>0.29840951784918696</v>
      </c>
      <c r="N108">
        <v>3.56098598651</v>
      </c>
      <c r="O108">
        <v>1441.96738931</v>
      </c>
      <c r="P108">
        <v>56.257681629399897</v>
      </c>
      <c r="Q108">
        <v>101.088277429</v>
      </c>
      <c r="R108">
        <f>SUM(EligibleProperties[[#This Row],[Deciduous Forest Harvested Acreage]:[Woody Wetlands Harvested Acreage]])</f>
        <v>1602.8743343549102</v>
      </c>
      <c r="S108" s="103">
        <f>EligibleProperties[[#This Row],[Harvested Forestland Acreage]]/EligibleProperties[[#This Row],[Forestland Acreage]]</f>
        <v>0.31799518350053457</v>
      </c>
      <c r="T108" s="96">
        <v>93.220189527599899</v>
      </c>
      <c r="U108">
        <v>93.211256649999896</v>
      </c>
      <c r="V108">
        <v>105.935810810999</v>
      </c>
      <c r="W108">
        <v>925.42342499999995</v>
      </c>
      <c r="X108">
        <v>349.2586</v>
      </c>
      <c r="Y108">
        <v>3956.312066</v>
      </c>
      <c r="Z108" s="103">
        <f>W108/EligibleProperties[[#This Row],[Forestland Acreage]]</f>
        <v>0.18359529848420938</v>
      </c>
      <c r="AA108" s="103">
        <f>X108/EligibleProperties[[#This Row],[Forestland Acreage]]</f>
        <v>6.928961941413693E-2</v>
      </c>
      <c r="AB108" s="103">
        <f>Y108/EligibleProperties[[#This Row],[Forestland Acreage]]</f>
        <v>0.78489508157192922</v>
      </c>
      <c r="AC108">
        <v>1383815.766853</v>
      </c>
      <c r="AD108">
        <v>3608583.2027960001</v>
      </c>
      <c r="AE108" s="96">
        <v>2.948981603552844</v>
      </c>
      <c r="AF108">
        <f t="shared" si="36"/>
        <v>0.11998101487460777</v>
      </c>
      <c r="AG108">
        <f t="shared" si="37"/>
        <v>2.2899579717763281</v>
      </c>
      <c r="AH108">
        <f t="shared" si="38"/>
        <v>2.2272476816770483</v>
      </c>
      <c r="AI108">
        <f t="shared" si="39"/>
        <v>1.4999206754022611</v>
      </c>
      <c r="AJ108">
        <f t="shared" si="40"/>
        <v>1.7078618355711732</v>
      </c>
      <c r="AK108">
        <f t="shared" si="41"/>
        <v>3.1680134374612661</v>
      </c>
      <c r="AL108">
        <f t="shared" si="42"/>
        <v>3.1684662524205507</v>
      </c>
      <c r="AM108">
        <f t="shared" si="43"/>
        <v>0.34039299432987735</v>
      </c>
      <c r="AN108">
        <f t="shared" si="44"/>
        <v>1.1386884270031183</v>
      </c>
      <c r="AO108">
        <f t="shared" si="45"/>
        <v>1.1866474885453446</v>
      </c>
      <c r="AP108">
        <f t="shared" si="46"/>
        <v>2.3189993844848287</v>
      </c>
      <c r="AQ108">
        <f>SUMPRODUCT(EligibleProperties[[#This Row],[Deciduous Forest %]:[Woody Wetlands %]],EligibleProperties[[#This Row],[Normalized Deciduous Forest  Similarity]:[Normalized Woody Wetlands Similarity]])</f>
        <v>2.0343537139885517</v>
      </c>
      <c r="AR108">
        <f>SUMPRODUCT(EligibleProperties[[#This Row],[Normalized Pre-Merchantable Timber Similarity]:[Normalized Sawtimber Similarity]],EligibleProperties[[#This Row],[Pre-Merchantable Timber %]:[Sawtimber %]])</f>
        <v>2.1114514055466742</v>
      </c>
      <c r="AS108">
        <f t="shared" si="47"/>
        <v>2.295276567883294</v>
      </c>
    </row>
    <row r="109" spans="1:45" x14ac:dyDescent="0.2">
      <c r="A109">
        <v>184</v>
      </c>
      <c r="B109" t="s">
        <v>94</v>
      </c>
      <c r="C109" t="s">
        <v>95</v>
      </c>
      <c r="D109">
        <v>8029.0499084000003</v>
      </c>
      <c r="E109">
        <v>280.83894609499902</v>
      </c>
      <c r="F109">
        <v>1657.7435625600001</v>
      </c>
      <c r="G109">
        <v>331.39307650299901</v>
      </c>
      <c r="H109">
        <v>5145.8028038700004</v>
      </c>
      <c r="I109">
        <v>7415.7783890299897</v>
      </c>
      <c r="J109" s="103">
        <f>EligibleProperties[[#This Row],[Deciduous Forest Acreage]]/EligibleProperties[[#This Row],[Forestland Acreage]]</f>
        <v>3.7870460976886573E-2</v>
      </c>
      <c r="K109" s="103">
        <f>EligibleProperties[[#This Row],[Evergreen Forest Acreage]]/EligibleProperties[[#This Row],[Forestland Acreage]]</f>
        <v>0.22354275918118946</v>
      </c>
      <c r="L109" s="103">
        <f>EligibleProperties[[#This Row],[Mixed Forest Acreage]]/EligibleProperties[[#This Row],[Forestland Acreage]]</f>
        <v>4.4687564692227323E-2</v>
      </c>
      <c r="M109" s="103">
        <f>EligibleProperties[[#This Row],[Woody Wetlands Acreage]]/EligibleProperties[[#This Row],[Forestland Acreage]]</f>
        <v>0.69389921514942809</v>
      </c>
      <c r="N109">
        <v>16.914337396699899</v>
      </c>
      <c r="O109">
        <v>224.927805038999</v>
      </c>
      <c r="P109">
        <v>24.618042541600001</v>
      </c>
      <c r="Q109">
        <v>151.62986719099899</v>
      </c>
      <c r="R109">
        <f>SUM(EligibleProperties[[#This Row],[Deciduous Forest Harvested Acreage]:[Woody Wetlands Harvested Acreage]])</f>
        <v>418.09005216829786</v>
      </c>
      <c r="S109" s="103">
        <f>EligibleProperties[[#This Row],[Harvested Forestland Acreage]]/EligibleProperties[[#This Row],[Forestland Acreage]]</f>
        <v>5.637844474785951E-2</v>
      </c>
      <c r="T109" s="96">
        <v>74.018102114300007</v>
      </c>
      <c r="U109">
        <v>74.030962680800002</v>
      </c>
      <c r="V109">
        <v>195.58820176699899</v>
      </c>
      <c r="W109">
        <v>82.904229999999998</v>
      </c>
      <c r="X109">
        <v>254.523471</v>
      </c>
      <c r="Y109">
        <v>7044.1471309999997</v>
      </c>
      <c r="Z109" s="103">
        <f>W109/EligibleProperties[[#This Row],[Forestland Acreage]]</f>
        <v>1.1179437363262977E-2</v>
      </c>
      <c r="AA109" s="103">
        <f>X109/EligibleProperties[[#This Row],[Forestland Acreage]]</f>
        <v>3.4321882026101452E-2</v>
      </c>
      <c r="AB109" s="103">
        <f>Y109/EligibleProperties[[#This Row],[Forestland Acreage]]</f>
        <v>0.94988641265497675</v>
      </c>
      <c r="AC109">
        <v>1424479.1791689999</v>
      </c>
      <c r="AD109">
        <v>3689422.3201230001</v>
      </c>
      <c r="AE109" s="96">
        <v>2.6175596445413247</v>
      </c>
      <c r="AF109">
        <f t="shared" si="36"/>
        <v>1.5687182752441657</v>
      </c>
      <c r="AG109">
        <f t="shared" si="37"/>
        <v>2.6436228706353928</v>
      </c>
      <c r="AH109">
        <f t="shared" si="38"/>
        <v>1.953921178312668</v>
      </c>
      <c r="AI109">
        <f t="shared" si="39"/>
        <v>0.36472342674290015</v>
      </c>
      <c r="AJ109">
        <f t="shared" si="40"/>
        <v>2.0454751032321825</v>
      </c>
      <c r="AK109">
        <f t="shared" si="41"/>
        <v>2.480244077001271</v>
      </c>
      <c r="AL109">
        <f t="shared" si="42"/>
        <v>2.4813457687022309</v>
      </c>
      <c r="AM109">
        <f t="shared" si="43"/>
        <v>3.8486303684819343</v>
      </c>
      <c r="AN109">
        <f t="shared" si="44"/>
        <v>2.0629642857770456</v>
      </c>
      <c r="AO109">
        <f t="shared" si="45"/>
        <v>1.2173034900132145</v>
      </c>
      <c r="AP109">
        <f t="shared" si="46"/>
        <v>1.4810756490468264</v>
      </c>
      <c r="AQ109">
        <f>SUMPRODUCT(EligibleProperties[[#This Row],[Deciduous Forest %]:[Woody Wetlands %]],EligibleProperties[[#This Row],[Normalized Deciduous Forest  Similarity]:[Normalized Woody Wetlands Similarity]])</f>
        <v>0.99076811358556416</v>
      </c>
      <c r="AR109">
        <f>SUMPRODUCT(EligibleProperties[[#This Row],[Normalized Pre-Merchantable Timber Similarity]:[Normalized Sawtimber Similarity]],EligibleProperties[[#This Row],[Pre-Merchantable Timber %]:[Sawtimber %]])</f>
        <v>1.4716965619334195</v>
      </c>
      <c r="AS109">
        <f t="shared" si="47"/>
        <v>2.3150407557076242</v>
      </c>
    </row>
    <row r="110" spans="1:45" x14ac:dyDescent="0.2">
      <c r="A110">
        <v>12</v>
      </c>
      <c r="B110" t="s">
        <v>94</v>
      </c>
      <c r="C110" t="s">
        <v>95</v>
      </c>
      <c r="D110">
        <v>6165.0197405899899</v>
      </c>
      <c r="E110">
        <v>59.436444733199899</v>
      </c>
      <c r="F110">
        <v>3217.9883733199899</v>
      </c>
      <c r="G110">
        <v>144.096457896</v>
      </c>
      <c r="H110">
        <v>1715.0806643799899</v>
      </c>
      <c r="I110">
        <v>5136.6019403299897</v>
      </c>
      <c r="J110" s="103">
        <f>EligibleProperties[[#This Row],[Deciduous Forest Acreage]]/EligibleProperties[[#This Row],[Forestland Acreage]]</f>
        <v>1.1571160355357716E-2</v>
      </c>
      <c r="K110" s="103">
        <f>EligibleProperties[[#This Row],[Evergreen Forest Acreage]]/EligibleProperties[[#This Row],[Forestland Acreage]]</f>
        <v>0.62648194481530284</v>
      </c>
      <c r="L110" s="103">
        <f>EligibleProperties[[#This Row],[Mixed Forest Acreage]]/EligibleProperties[[#This Row],[Forestland Acreage]]</f>
        <v>2.8052876117307786E-2</v>
      </c>
      <c r="M110" s="103">
        <f>EligibleProperties[[#This Row],[Woody Wetlands Acreage]]/EligibleProperties[[#This Row],[Forestland Acreage]]</f>
        <v>0.33389401871187402</v>
      </c>
      <c r="N110">
        <v>24.395065270900002</v>
      </c>
      <c r="O110">
        <v>1922.1524096200001</v>
      </c>
      <c r="P110">
        <v>85.425555109499896</v>
      </c>
      <c r="Q110">
        <v>561.87700492800002</v>
      </c>
      <c r="R110">
        <f>SUM(EligibleProperties[[#This Row],[Deciduous Forest Harvested Acreage]:[Woody Wetlands Harvested Acreage]])</f>
        <v>2593.8500349284</v>
      </c>
      <c r="S110" s="103">
        <f>EligibleProperties[[#This Row],[Harvested Forestland Acreage]]/EligibleProperties[[#This Row],[Forestland Acreage]]</f>
        <v>0.50497392343424685</v>
      </c>
      <c r="T110" s="96">
        <v>101.34942850900001</v>
      </c>
      <c r="U110">
        <v>101.351318958999</v>
      </c>
      <c r="V110">
        <v>132.51568951300001</v>
      </c>
      <c r="W110">
        <v>636.18513700000005</v>
      </c>
      <c r="X110">
        <v>660.51626699999997</v>
      </c>
      <c r="Y110">
        <v>3736.205927</v>
      </c>
      <c r="Z110" s="103">
        <f>W110/EligibleProperties[[#This Row],[Forestland Acreage]]</f>
        <v>0.12385330698978199</v>
      </c>
      <c r="AA110" s="103">
        <f>X110/EligibleProperties[[#This Row],[Forestland Acreage]]</f>
        <v>0.1285901213823796</v>
      </c>
      <c r="AB110" s="103">
        <f>Y110/EligibleProperties[[#This Row],[Forestland Acreage]]</f>
        <v>0.72736917721134053</v>
      </c>
      <c r="AC110">
        <v>1464960.1105239999</v>
      </c>
      <c r="AD110">
        <v>3711261.8433369999</v>
      </c>
      <c r="AE110" s="96">
        <v>2.2362066142568913</v>
      </c>
      <c r="AF110">
        <f t="shared" si="36"/>
        <v>0.26296232806499031</v>
      </c>
      <c r="AG110">
        <f t="shared" si="37"/>
        <v>2.2671631468345499</v>
      </c>
      <c r="AH110">
        <f t="shared" si="38"/>
        <v>0.84846616980638467</v>
      </c>
      <c r="AI110">
        <f t="shared" si="39"/>
        <v>1.4341686022630791</v>
      </c>
      <c r="AJ110">
        <f t="shared" si="40"/>
        <v>1.7192349060246692</v>
      </c>
      <c r="AK110">
        <f t="shared" si="41"/>
        <v>3.4591818596710051</v>
      </c>
      <c r="AL110">
        <f t="shared" si="42"/>
        <v>3.4600782350230288</v>
      </c>
      <c r="AM110">
        <f t="shared" si="43"/>
        <v>1.3805049519524371</v>
      </c>
      <c r="AN110">
        <f t="shared" si="44"/>
        <v>1.4559939182228172</v>
      </c>
      <c r="AO110">
        <f t="shared" si="45"/>
        <v>1.0859254480820049</v>
      </c>
      <c r="AP110">
        <f t="shared" si="46"/>
        <v>2.378728014512455</v>
      </c>
      <c r="AQ110">
        <f>SUMPRODUCT(EligibleProperties[[#This Row],[Deciduous Forest %]:[Woody Wetlands %]],EligibleProperties[[#This Row],[Normalized Deciduous Forest  Similarity]:[Normalized Woody Wetlands Similarity]])</f>
        <v>1.9260417911792649</v>
      </c>
      <c r="AR110">
        <f>SUMPRODUCT(EligibleProperties[[#This Row],[Normalized Pre-Merchantable Timber Similarity]:[Normalized Sawtimber Similarity]],EligibleProperties[[#This Row],[Pre-Merchantable Timber %]:[Sawtimber %]])</f>
        <v>2.0501823856354764</v>
      </c>
      <c r="AS110">
        <f t="shared" si="47"/>
        <v>2.4186993062863507</v>
      </c>
    </row>
    <row r="111" spans="1:45" x14ac:dyDescent="0.2">
      <c r="A111">
        <v>11</v>
      </c>
      <c r="B111" t="s">
        <v>94</v>
      </c>
      <c r="C111" t="s">
        <v>95</v>
      </c>
      <c r="D111">
        <v>7921.3407896400004</v>
      </c>
      <c r="E111">
        <v>215.981320928</v>
      </c>
      <c r="F111">
        <v>4445.4217266200003</v>
      </c>
      <c r="G111">
        <v>431.23692735399902</v>
      </c>
      <c r="H111">
        <v>2246.3605241300002</v>
      </c>
      <c r="I111">
        <v>7339.0004990300004</v>
      </c>
      <c r="J111" s="103">
        <f>EligibleProperties[[#This Row],[Deciduous Forest Acreage]]/EligibleProperties[[#This Row],[Forestland Acreage]]</f>
        <v>2.9429255517361849E-2</v>
      </c>
      <c r="K111" s="103">
        <f>EligibleProperties[[#This Row],[Evergreen Forest Acreage]]/EligibleProperties[[#This Row],[Forestland Acreage]]</f>
        <v>0.60572576977035963</v>
      </c>
      <c r="L111" s="103">
        <f>EligibleProperties[[#This Row],[Mixed Forest Acreage]]/EligibleProperties[[#This Row],[Forestland Acreage]]</f>
        <v>5.8759626383864651E-2</v>
      </c>
      <c r="M111" s="103">
        <f>EligibleProperties[[#This Row],[Woody Wetlands Acreage]]/EligibleProperties[[#This Row],[Forestland Acreage]]</f>
        <v>0.30608534832868628</v>
      </c>
      <c r="N111">
        <v>135.69899801700001</v>
      </c>
      <c r="O111">
        <v>1255.6837769799899</v>
      </c>
      <c r="P111">
        <v>132.48547493999899</v>
      </c>
      <c r="Q111">
        <v>194.12218817799899</v>
      </c>
      <c r="R111">
        <f>SUM(EligibleProperties[[#This Row],[Deciduous Forest Harvested Acreage]:[Woody Wetlands Harvested Acreage]])</f>
        <v>1717.9904381149881</v>
      </c>
      <c r="S111" s="103">
        <f>EligibleProperties[[#This Row],[Harvested Forestland Acreage]]/EligibleProperties[[#This Row],[Forestland Acreage]]</f>
        <v>0.23409051932099689</v>
      </c>
      <c r="T111" s="96">
        <v>108.844132294</v>
      </c>
      <c r="U111">
        <v>108.847312833</v>
      </c>
      <c r="V111">
        <v>148.71445020100001</v>
      </c>
      <c r="W111">
        <v>614.07581900000002</v>
      </c>
      <c r="X111">
        <v>331.64559600000001</v>
      </c>
      <c r="Y111">
        <v>6359.2951750000002</v>
      </c>
      <c r="Z111" s="103">
        <f>W111/EligibleProperties[[#This Row],[Forestland Acreage]]</f>
        <v>8.3672949617752818E-2</v>
      </c>
      <c r="AA111" s="103">
        <f>X111/EligibleProperties[[#This Row],[Forestland Acreage]]</f>
        <v>4.5189477237920037E-2</v>
      </c>
      <c r="AB111" s="103">
        <f>Y111/EligibleProperties[[#This Row],[Forestland Acreage]]</f>
        <v>0.86650698223014311</v>
      </c>
      <c r="AC111">
        <v>1460555.0490379999</v>
      </c>
      <c r="AD111">
        <v>3712794.9976750002</v>
      </c>
      <c r="AE111" s="96">
        <v>2.2928230916888603</v>
      </c>
      <c r="AF111">
        <f t="shared" si="36"/>
        <v>1.1862102671556047</v>
      </c>
      <c r="AG111">
        <f t="shared" si="37"/>
        <v>1.9710049939725085</v>
      </c>
      <c r="AH111">
        <f t="shared" si="38"/>
        <v>2.5432157732321086</v>
      </c>
      <c r="AI111">
        <f t="shared" si="39"/>
        <v>1.2685548743774546</v>
      </c>
      <c r="AJ111">
        <f t="shared" si="40"/>
        <v>2.3552598019003064</v>
      </c>
      <c r="AK111">
        <f t="shared" si="41"/>
        <v>3.7276228639274649</v>
      </c>
      <c r="AL111">
        <f t="shared" si="42"/>
        <v>3.7286169208702926</v>
      </c>
      <c r="AM111">
        <f t="shared" si="43"/>
        <v>2.0143876298664876</v>
      </c>
      <c r="AN111">
        <f t="shared" si="44"/>
        <v>1.4802486877314882</v>
      </c>
      <c r="AO111">
        <f t="shared" si="45"/>
        <v>1.1923470034156691</v>
      </c>
      <c r="AP111">
        <f t="shared" si="46"/>
        <v>1.6669190302876384</v>
      </c>
      <c r="AQ111">
        <f>SUMPRODUCT(EligibleProperties[[#This Row],[Deciduous Forest %]:[Woody Wetlands %]],EligibleProperties[[#This Row],[Normalized Deciduous Forest  Similarity]:[Normalized Woody Wetlands Similarity]])</f>
        <v>1.7665222714912074</v>
      </c>
      <c r="AR111">
        <f>SUMPRODUCT(EligibleProperties[[#This Row],[Normalized Pre-Merchantable Timber Similarity]:[Normalized Sawtimber Similarity]],EligibleProperties[[#This Row],[Pre-Merchantable Timber %]:[Sawtimber %]])</f>
        <v>1.6221352901973942</v>
      </c>
      <c r="AS111">
        <f t="shared" si="47"/>
        <v>2.5253513446736182</v>
      </c>
    </row>
    <row r="112" spans="1:45" x14ac:dyDescent="0.2">
      <c r="A112">
        <v>183</v>
      </c>
      <c r="B112" t="s">
        <v>100</v>
      </c>
      <c r="C112" t="s">
        <v>95</v>
      </c>
      <c r="D112">
        <v>5735.3071537100004</v>
      </c>
      <c r="E112">
        <v>702.20125916899894</v>
      </c>
      <c r="F112">
        <v>1208.4115198300001</v>
      </c>
      <c r="G112">
        <v>447.63473057599901</v>
      </c>
      <c r="H112">
        <v>687.04447050299905</v>
      </c>
      <c r="I112">
        <v>3045.29198008</v>
      </c>
      <c r="J112" s="103">
        <f>EligibleProperties[[#This Row],[Deciduous Forest Acreage]]/EligibleProperties[[#This Row],[Forestland Acreage]]</f>
        <v>0.23058585638496051</v>
      </c>
      <c r="K112" s="103">
        <f>EligibleProperties[[#This Row],[Evergreen Forest Acreage]]/EligibleProperties[[#This Row],[Forestland Acreage]]</f>
        <v>0.39681302408258895</v>
      </c>
      <c r="L112" s="103">
        <f>EligibleProperties[[#This Row],[Mixed Forest Acreage]]/EligibleProperties[[#This Row],[Forestland Acreage]]</f>
        <v>0.14699238480385043</v>
      </c>
      <c r="M112" s="103">
        <f>EligibleProperties[[#This Row],[Woody Wetlands Acreage]]/EligibleProperties[[#This Row],[Forestland Acreage]]</f>
        <v>0.22560873472794235</v>
      </c>
      <c r="N112">
        <v>101.773487337999</v>
      </c>
      <c r="O112">
        <v>36.917847889199898</v>
      </c>
      <c r="P112">
        <v>41.821066085600002</v>
      </c>
      <c r="Q112">
        <v>11.3295276111</v>
      </c>
      <c r="R112">
        <f>SUM(EligibleProperties[[#This Row],[Deciduous Forest Harvested Acreage]:[Woody Wetlands Harvested Acreage]])</f>
        <v>191.84192892389888</v>
      </c>
      <c r="S112" s="103">
        <f>EligibleProperties[[#This Row],[Harvested Forestland Acreage]]/EligibleProperties[[#This Row],[Forestland Acreage]]</f>
        <v>6.2996234902526219E-2</v>
      </c>
      <c r="T112" s="96">
        <v>99.841122170899894</v>
      </c>
      <c r="U112">
        <v>99.821484741700004</v>
      </c>
      <c r="V112">
        <v>115.340720222</v>
      </c>
      <c r="W112">
        <v>103.248366</v>
      </c>
      <c r="X112">
        <v>318.34787899999998</v>
      </c>
      <c r="Y112">
        <v>2591.2729730000001</v>
      </c>
      <c r="Z112" s="103">
        <f>W112/EligibleProperties[[#This Row],[Forestland Acreage]]</f>
        <v>3.3904258335612093E-2</v>
      </c>
      <c r="AA112" s="103">
        <f>X112/EligibleProperties[[#This Row],[Forestland Acreage]]</f>
        <v>0.10453771956265322</v>
      </c>
      <c r="AB112" s="103">
        <f>Y112/EligibleProperties[[#This Row],[Forestland Acreage]]</f>
        <v>0.85091117369045421</v>
      </c>
      <c r="AC112">
        <v>1415845.0143309999</v>
      </c>
      <c r="AD112">
        <v>3679136.273304</v>
      </c>
      <c r="AE112" s="96">
        <v>2.6892295758164262</v>
      </c>
      <c r="AF112">
        <f t="shared" si="36"/>
        <v>4.0537685471670661</v>
      </c>
      <c r="AG112">
        <f t="shared" si="37"/>
        <v>2.7520388163475333</v>
      </c>
      <c r="AH112">
        <f t="shared" si="38"/>
        <v>2.6399982663442558</v>
      </c>
      <c r="AI112">
        <f t="shared" si="39"/>
        <v>1.7546341786345043</v>
      </c>
      <c r="AJ112">
        <f t="shared" si="40"/>
        <v>2.32146940841419</v>
      </c>
      <c r="AK112">
        <f t="shared" si="41"/>
        <v>3.4051582078041585</v>
      </c>
      <c r="AL112">
        <f t="shared" si="42"/>
        <v>3.4052730047649664</v>
      </c>
      <c r="AM112">
        <f t="shared" si="43"/>
        <v>0.70842171441589696</v>
      </c>
      <c r="AN112">
        <f t="shared" si="44"/>
        <v>2.0406459885987678</v>
      </c>
      <c r="AO112">
        <f t="shared" si="45"/>
        <v>1.1966501044529974</v>
      </c>
      <c r="AP112">
        <f t="shared" si="46"/>
        <v>2.6894202883699472</v>
      </c>
      <c r="AQ112">
        <f>SUMPRODUCT(EligibleProperties[[#This Row],[Deciduous Forest %]:[Woody Wetlands %]],EligibleProperties[[#This Row],[Normalized Deciduous Forest  Similarity]:[Normalized Woody Wetlands Similarity]])</f>
        <v>2.8107069751425748</v>
      </c>
      <c r="AR112">
        <f>SUMPRODUCT(EligibleProperties[[#This Row],[Normalized Pre-Merchantable Timber Similarity]:[Normalized Sawtimber Similarity]],EligibleProperties[[#This Row],[Pre-Merchantable Timber %]:[Sawtimber %]])</f>
        <v>2.4827394359267019</v>
      </c>
      <c r="AS112">
        <f t="shared" si="47"/>
        <v>2.5835881523117874</v>
      </c>
    </row>
    <row r="113" spans="1:45" x14ac:dyDescent="0.2">
      <c r="A113">
        <v>175</v>
      </c>
      <c r="B113" t="s">
        <v>100</v>
      </c>
      <c r="C113" t="s">
        <v>95</v>
      </c>
      <c r="D113">
        <v>5557.0085183199899</v>
      </c>
      <c r="E113">
        <v>66.757712524799899</v>
      </c>
      <c r="F113">
        <v>2648.6528156300001</v>
      </c>
      <c r="G113">
        <v>106.693091930999</v>
      </c>
      <c r="H113">
        <v>451.30222992199901</v>
      </c>
      <c r="I113">
        <v>3273.40585000999</v>
      </c>
      <c r="J113" s="103">
        <f>EligibleProperties[[#This Row],[Deciduous Forest Acreage]]/EligibleProperties[[#This Row],[Forestland Acreage]]</f>
        <v>2.0393961391801191E-2</v>
      </c>
      <c r="K113" s="103">
        <f>EligibleProperties[[#This Row],[Evergreen Forest Acreage]]/EligibleProperties[[#This Row],[Forestland Acreage]]</f>
        <v>0.80914281240803576</v>
      </c>
      <c r="L113" s="103">
        <f>EligibleProperties[[#This Row],[Mixed Forest Acreage]]/EligibleProperties[[#This Row],[Forestland Acreage]]</f>
        <v>3.259390885816172E-2</v>
      </c>
      <c r="M113" s="103">
        <f>EligibleProperties[[#This Row],[Woody Wetlands Acreage]]/EligibleProperties[[#This Row],[Forestland Acreage]]</f>
        <v>0.13786931734133173</v>
      </c>
      <c r="N113">
        <v>11.0710883653</v>
      </c>
      <c r="O113">
        <v>840.29528124099897</v>
      </c>
      <c r="P113">
        <v>15.616793380700001</v>
      </c>
      <c r="Q113">
        <v>39.482949372199897</v>
      </c>
      <c r="R113">
        <f>SUM(EligibleProperties[[#This Row],[Deciduous Forest Harvested Acreage]:[Woody Wetlands Harvested Acreage]])</f>
        <v>906.46611235919886</v>
      </c>
      <c r="S113" s="103">
        <f>EligibleProperties[[#This Row],[Harvested Forestland Acreage]]/EligibleProperties[[#This Row],[Forestland Acreage]]</f>
        <v>0.27691833945871164</v>
      </c>
      <c r="T113" s="96">
        <v>134.60775946499899</v>
      </c>
      <c r="U113">
        <v>134.62520093500001</v>
      </c>
      <c r="V113">
        <v>82.277741726200006</v>
      </c>
      <c r="W113">
        <v>520.611221</v>
      </c>
      <c r="X113">
        <v>678.82399199999998</v>
      </c>
      <c r="Y113">
        <v>1983.248284</v>
      </c>
      <c r="Z113" s="103">
        <f>W113/EligibleProperties[[#This Row],[Forestland Acreage]]</f>
        <v>0.15904267446653803</v>
      </c>
      <c r="AA113" s="103">
        <f>X113/EligibleProperties[[#This Row],[Forestland Acreage]]</f>
        <v>0.20737544414113157</v>
      </c>
      <c r="AB113" s="103">
        <f>Y113/EligibleProperties[[#This Row],[Forestland Acreage]]</f>
        <v>0.60586690892421646</v>
      </c>
      <c r="AC113">
        <v>1483744.94242</v>
      </c>
      <c r="AD113">
        <v>3735456.0342720002</v>
      </c>
      <c r="AE113" s="96">
        <v>2.174754084343411</v>
      </c>
      <c r="AF113">
        <f t="shared" si="36"/>
        <v>0.30614065216238234</v>
      </c>
      <c r="AG113">
        <f t="shared" si="37"/>
        <v>2.404533837203052</v>
      </c>
      <c r="AH113">
        <f t="shared" si="38"/>
        <v>0.62770543985555194</v>
      </c>
      <c r="AI113">
        <f t="shared" si="39"/>
        <v>1.8281211564791002</v>
      </c>
      <c r="AJ113">
        <f t="shared" si="40"/>
        <v>2.1524487223739239</v>
      </c>
      <c r="AK113">
        <f t="shared" si="41"/>
        <v>4.65040969439751</v>
      </c>
      <c r="AL113">
        <f t="shared" si="42"/>
        <v>4.6520915542792531</v>
      </c>
      <c r="AM113">
        <f t="shared" si="43"/>
        <v>0.58538401260234585</v>
      </c>
      <c r="AN113">
        <f t="shared" si="44"/>
        <v>1.5827829351338989</v>
      </c>
      <c r="AO113">
        <f t="shared" si="45"/>
        <v>1.0800011235954319</v>
      </c>
      <c r="AP113">
        <f t="shared" si="46"/>
        <v>2.8544156031846035</v>
      </c>
      <c r="AQ113">
        <f>SUMPRODUCT(EligibleProperties[[#This Row],[Deciduous Forest %]:[Woody Wetlands %]],EligibleProperties[[#This Row],[Normalized Deciduous Forest  Similarity]:[Normalized Woody Wetlands Similarity]])</f>
        <v>2.2243558819628677</v>
      </c>
      <c r="AR113">
        <f>SUMPRODUCT(EligibleProperties[[#This Row],[Normalized Pre-Merchantable Timber Similarity]:[Normalized Sawtimber Similarity]],EligibleProperties[[#This Row],[Pre-Merchantable Timber %]:[Sawtimber %]])</f>
        <v>2.2050917020687244</v>
      </c>
      <c r="AS113">
        <f t="shared" si="47"/>
        <v>2.7486811549423522</v>
      </c>
    </row>
    <row r="114" spans="1:45" x14ac:dyDescent="0.2">
      <c r="A114">
        <v>182</v>
      </c>
      <c r="B114" t="s">
        <v>100</v>
      </c>
      <c r="C114" t="s">
        <v>95</v>
      </c>
      <c r="D114">
        <v>5595.4051932100001</v>
      </c>
      <c r="E114">
        <v>1358.4384097899899</v>
      </c>
      <c r="F114">
        <v>1407.8435818800001</v>
      </c>
      <c r="G114">
        <v>1247.20557551</v>
      </c>
      <c r="H114">
        <v>400.95154148599897</v>
      </c>
      <c r="I114">
        <v>4414.4391086699898</v>
      </c>
      <c r="J114" s="103">
        <f>EligibleProperties[[#This Row],[Deciduous Forest Acreage]]/EligibleProperties[[#This Row],[Forestland Acreage]]</f>
        <v>0.30772616324506713</v>
      </c>
      <c r="K114" s="103">
        <f>EligibleProperties[[#This Row],[Evergreen Forest Acreage]]/EligibleProperties[[#This Row],[Forestland Acreage]]</f>
        <v>0.31891788452013875</v>
      </c>
      <c r="L114" s="103">
        <f>EligibleProperties[[#This Row],[Mixed Forest Acreage]]/EligibleProperties[[#This Row],[Forestland Acreage]]</f>
        <v>0.28252866214882871</v>
      </c>
      <c r="M114" s="103">
        <f>EligibleProperties[[#This Row],[Woody Wetlands Acreage]]/EligibleProperties[[#This Row],[Forestland Acreage]]</f>
        <v>9.0827290085059117E-2</v>
      </c>
      <c r="N114">
        <v>478.49849386300002</v>
      </c>
      <c r="O114">
        <v>400.48962318799897</v>
      </c>
      <c r="P114">
        <v>420.51765024299903</v>
      </c>
      <c r="Q114">
        <v>110.867037331999</v>
      </c>
      <c r="R114">
        <f>SUM(EligibleProperties[[#This Row],[Deciduous Forest Harvested Acreage]:[Woody Wetlands Harvested Acreage]])</f>
        <v>1410.3728046259969</v>
      </c>
      <c r="S114" s="103">
        <f>EligibleProperties[[#This Row],[Harvested Forestland Acreage]]/EligibleProperties[[#This Row],[Forestland Acreage]]</f>
        <v>0.31949082769224624</v>
      </c>
      <c r="T114" s="96">
        <v>116.840423197999</v>
      </c>
      <c r="U114">
        <v>116.837904961999</v>
      </c>
      <c r="V114">
        <v>130.777145566999</v>
      </c>
      <c r="W114">
        <v>327.61336799999998</v>
      </c>
      <c r="X114">
        <v>603.30622800000003</v>
      </c>
      <c r="Y114">
        <v>3422.877027</v>
      </c>
      <c r="Z114" s="103">
        <f>W114/EligibleProperties[[#This Row],[Forestland Acreage]]</f>
        <v>7.4214041678945117E-2</v>
      </c>
      <c r="AA114" s="103">
        <f>X114/EligibleProperties[[#This Row],[Forestland Acreage]]</f>
        <v>0.13666656468657645</v>
      </c>
      <c r="AB114" s="103">
        <f>Y114/EligibleProperties[[#This Row],[Forestland Acreage]]</f>
        <v>0.77538209107414013</v>
      </c>
      <c r="AC114">
        <v>1406268.8817799999</v>
      </c>
      <c r="AD114">
        <v>3672709.1753210002</v>
      </c>
      <c r="AE114" s="96">
        <v>2.7906890857905409</v>
      </c>
      <c r="AF114">
        <f t="shared" si="36"/>
        <v>7.9240299801353329</v>
      </c>
      <c r="AG114">
        <f t="shared" si="37"/>
        <v>2.7039193555561178</v>
      </c>
      <c r="AH114">
        <f t="shared" si="38"/>
        <v>7.3591950236682155</v>
      </c>
      <c r="AI114">
        <f t="shared" si="39"/>
        <v>1.8438167735074162</v>
      </c>
      <c r="AJ114">
        <f t="shared" si="40"/>
        <v>2.806357380134366</v>
      </c>
      <c r="AK114">
        <f t="shared" si="41"/>
        <v>4.0140294281058111</v>
      </c>
      <c r="AL114">
        <f t="shared" si="42"/>
        <v>4.0148742398504051</v>
      </c>
      <c r="AM114">
        <f t="shared" si="43"/>
        <v>1.3124730257212676</v>
      </c>
      <c r="AN114">
        <f t="shared" si="44"/>
        <v>1.7945089793376741</v>
      </c>
      <c r="AO114">
        <f t="shared" si="45"/>
        <v>1.1044384438215356</v>
      </c>
      <c r="AP114">
        <f t="shared" si="46"/>
        <v>2.4637538390082594</v>
      </c>
      <c r="AQ114">
        <f>SUMPRODUCT(EligibleProperties[[#This Row],[Deciduous Forest %]:[Woody Wetlands %]],EligibleProperties[[#This Row],[Normalized Deciduous Forest  Similarity]:[Normalized Woody Wetlands Similarity]])</f>
        <v>5.5474119894933001</v>
      </c>
      <c r="AR114">
        <f>SUMPRODUCT(EligibleProperties[[#This Row],[Normalized Pre-Merchantable Timber Similarity]:[Normalized Sawtimber Similarity]],EligibleProperties[[#This Row],[Pre-Merchantable Timber %]:[Sawtimber %]])</f>
        <v>2.1944681757928497</v>
      </c>
      <c r="AS114">
        <f t="shared" si="47"/>
        <v>3.3123243241256959</v>
      </c>
    </row>
  </sheetData>
  <phoneticPr fontId="5" type="noConversion"/>
  <pageMargins left="0.7" right="0.7" top="0.75" bottom="0.75" header="0.3" footer="0.3"/>
  <legacy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FD604-1449-4242-B36F-66A0E531304D}">
  <dimension ref="A1:F14"/>
  <sheetViews>
    <sheetView workbookViewId="0"/>
  </sheetViews>
  <sheetFormatPr baseColWidth="10" defaultColWidth="8.83203125" defaultRowHeight="15" x14ac:dyDescent="0.2"/>
  <cols>
    <col min="1" max="1" width="23.6640625" bestFit="1" customWidth="1"/>
    <col min="2" max="2" width="24.5" customWidth="1"/>
    <col min="3" max="3" width="30" customWidth="1"/>
    <col min="4" max="4" width="21" customWidth="1"/>
    <col min="5" max="5" width="31.1640625" customWidth="1"/>
    <col min="6" max="6" width="28.6640625" bestFit="1" customWidth="1"/>
    <col min="7" max="7" width="18.6640625" customWidth="1"/>
  </cols>
  <sheetData>
    <row r="1" spans="1:6" ht="21" x14ac:dyDescent="0.25">
      <c r="A1" s="118" t="s">
        <v>188</v>
      </c>
    </row>
    <row r="2" spans="1:6" ht="16" x14ac:dyDescent="0.2">
      <c r="A2" s="111" t="s">
        <v>178</v>
      </c>
      <c r="B2" s="117">
        <f>COUNT(C7:C15)</f>
        <v>8</v>
      </c>
      <c r="F2" s="7"/>
    </row>
    <row r="3" spans="1:6" ht="32" x14ac:dyDescent="0.2">
      <c r="A3" s="113" t="s">
        <v>179</v>
      </c>
      <c r="B3" s="114">
        <f>IF(B2=8,0.3979,IF(B2=9,0.3704,0))</f>
        <v>0.39789999999999998</v>
      </c>
      <c r="F3" s="7"/>
    </row>
    <row r="4" spans="1:6" ht="15" customHeight="1" x14ac:dyDescent="0.2">
      <c r="A4" s="170" t="s">
        <v>184</v>
      </c>
      <c r="B4" s="170"/>
      <c r="C4" s="169" t="s">
        <v>183</v>
      </c>
      <c r="D4" s="169" t="s">
        <v>194</v>
      </c>
      <c r="E4" s="171" t="s">
        <v>195</v>
      </c>
      <c r="F4" s="7"/>
    </row>
    <row r="5" spans="1:6" x14ac:dyDescent="0.2">
      <c r="A5" s="169"/>
      <c r="B5" s="169"/>
      <c r="C5" s="169"/>
      <c r="D5" s="169"/>
      <c r="E5" s="171"/>
      <c r="F5" s="7"/>
    </row>
    <row r="6" spans="1:6" ht="16" x14ac:dyDescent="0.2">
      <c r="A6" s="100" t="s">
        <v>180</v>
      </c>
      <c r="B6" s="100" t="s">
        <v>141</v>
      </c>
      <c r="C6" s="100" t="s">
        <v>157</v>
      </c>
      <c r="D6" s="100" t="s">
        <v>181</v>
      </c>
      <c r="E6" s="100" t="s">
        <v>182</v>
      </c>
    </row>
    <row r="7" spans="1:6" x14ac:dyDescent="0.2">
      <c r="A7">
        <v>94</v>
      </c>
      <c r="B7" t="s">
        <v>94</v>
      </c>
      <c r="C7">
        <v>16.092998269999899</v>
      </c>
    </row>
    <row r="8" spans="1:6" x14ac:dyDescent="0.2">
      <c r="A8">
        <v>150</v>
      </c>
      <c r="B8" t="s">
        <v>94</v>
      </c>
      <c r="C8">
        <v>17.8388494093</v>
      </c>
    </row>
    <row r="9" spans="1:6" x14ac:dyDescent="0.2">
      <c r="A9">
        <v>155</v>
      </c>
      <c r="B9" t="s">
        <v>94</v>
      </c>
      <c r="C9">
        <v>19.046040555000001</v>
      </c>
    </row>
    <row r="10" spans="1:6" x14ac:dyDescent="0.2">
      <c r="A10">
        <v>156</v>
      </c>
      <c r="B10" t="s">
        <v>94</v>
      </c>
      <c r="C10">
        <v>28.2108512378</v>
      </c>
    </row>
    <row r="11" spans="1:6" x14ac:dyDescent="0.2">
      <c r="A11">
        <v>121</v>
      </c>
      <c r="B11" t="s">
        <v>94</v>
      </c>
      <c r="C11">
        <v>34.5417675196</v>
      </c>
    </row>
    <row r="12" spans="1:6" x14ac:dyDescent="0.2">
      <c r="A12">
        <v>143</v>
      </c>
      <c r="B12" t="s">
        <v>94</v>
      </c>
      <c r="C12">
        <v>35.254393527399898</v>
      </c>
    </row>
    <row r="13" spans="1:6" ht="16" x14ac:dyDescent="0.2">
      <c r="A13" s="92">
        <v>120</v>
      </c>
      <c r="B13" s="92" t="s">
        <v>94</v>
      </c>
      <c r="C13" s="92">
        <v>39.0862982985999</v>
      </c>
    </row>
    <row r="14" spans="1:6" ht="16" x14ac:dyDescent="0.2">
      <c r="A14" s="92">
        <v>237</v>
      </c>
      <c r="B14" s="92" t="s">
        <v>94</v>
      </c>
      <c r="C14" s="92">
        <v>50.2920206298</v>
      </c>
      <c r="D14">
        <f>(C14-C13)/(C14-C7)</f>
        <v>0.32766206628093802</v>
      </c>
      <c r="E14" t="str">
        <f>IF(D14&gt;$B$3,"Rejected","Accepted")</f>
        <v>Accepted</v>
      </c>
    </row>
  </sheetData>
  <mergeCells count="4">
    <mergeCell ref="C4:C5"/>
    <mergeCell ref="A4:B5"/>
    <mergeCell ref="D4:D5"/>
    <mergeCell ref="E4:E5"/>
  </mergeCells>
  <conditionalFormatting sqref="E14:E15">
    <cfRule type="cellIs" dxfId="1" priority="1" operator="equal">
      <formula>"Rejected"</formula>
    </cfRule>
    <cfRule type="cellIs" dxfId="0" priority="2" operator="equal">
      <formula>"Accepted"</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F7B4-BC24-4712-9F29-5DE32321F489}">
  <dimension ref="A1:L93"/>
  <sheetViews>
    <sheetView zoomScaleNormal="100" workbookViewId="0"/>
  </sheetViews>
  <sheetFormatPr baseColWidth="10" defaultColWidth="8.83203125" defaultRowHeight="15" x14ac:dyDescent="0.2"/>
  <cols>
    <col min="1" max="1" width="82" customWidth="1"/>
    <col min="2" max="2" width="35.5" customWidth="1"/>
    <col min="3" max="9" width="19.6640625" customWidth="1"/>
    <col min="10" max="10" width="9.1640625" customWidth="1"/>
  </cols>
  <sheetData>
    <row r="1" spans="1:10" ht="21" x14ac:dyDescent="0.25">
      <c r="A1" s="118" t="s">
        <v>187</v>
      </c>
    </row>
    <row r="2" spans="1:10" ht="15" customHeight="1" thickBot="1" x14ac:dyDescent="0.25">
      <c r="B2" s="7" t="s">
        <v>2</v>
      </c>
    </row>
    <row r="3" spans="1:10" ht="30" customHeight="1" x14ac:dyDescent="0.2">
      <c r="A3" s="7" t="s">
        <v>83</v>
      </c>
      <c r="B3" s="30"/>
      <c r="C3" s="31" t="s">
        <v>152</v>
      </c>
      <c r="D3" s="31" t="s">
        <v>144</v>
      </c>
      <c r="E3" s="31" t="s">
        <v>193</v>
      </c>
      <c r="F3" s="31" t="s">
        <v>148</v>
      </c>
      <c r="G3" s="32" t="s">
        <v>150</v>
      </c>
    </row>
    <row r="4" spans="1:10" ht="30" customHeight="1" thickBot="1" x14ac:dyDescent="0.25">
      <c r="A4" s="65" t="s">
        <v>42</v>
      </c>
      <c r="B4" s="33" t="s">
        <v>45</v>
      </c>
      <c r="C4" s="54">
        <v>12915.898506400001</v>
      </c>
      <c r="D4" s="83">
        <v>9.2279247766299903</v>
      </c>
      <c r="E4" s="83">
        <v>8143.4909041800001</v>
      </c>
      <c r="F4" s="83">
        <v>2.0349414542700002</v>
      </c>
      <c r="G4" s="84">
        <v>4761.1447359399899</v>
      </c>
    </row>
    <row r="5" spans="1:10" ht="30" customHeight="1" thickBot="1" x14ac:dyDescent="0.25">
      <c r="A5" s="8" t="s">
        <v>63</v>
      </c>
      <c r="B5" s="34" t="s">
        <v>43</v>
      </c>
      <c r="C5" s="98">
        <v>5</v>
      </c>
      <c r="D5" s="99"/>
      <c r="E5" s="8"/>
      <c r="F5" s="8"/>
      <c r="G5" s="13"/>
    </row>
    <row r="6" spans="1:10" ht="15" customHeight="1" x14ac:dyDescent="0.2">
      <c r="A6" s="8"/>
      <c r="B6" s="8"/>
      <c r="C6" s="97"/>
      <c r="D6" s="8"/>
      <c r="E6" s="8"/>
      <c r="F6" s="8"/>
      <c r="G6" s="13"/>
    </row>
    <row r="7" spans="1:10" ht="15" customHeight="1" thickBot="1" x14ac:dyDescent="0.25">
      <c r="A7" s="8"/>
      <c r="B7" s="24" t="s">
        <v>3</v>
      </c>
      <c r="C7" s="8"/>
      <c r="D7" s="8"/>
      <c r="E7" s="8"/>
      <c r="F7" s="8"/>
      <c r="G7" s="13"/>
    </row>
    <row r="8" spans="1:10" ht="30" customHeight="1" x14ac:dyDescent="0.2">
      <c r="A8" s="8" t="s">
        <v>4</v>
      </c>
      <c r="B8" s="2" t="s">
        <v>5</v>
      </c>
      <c r="C8" s="3" t="s">
        <v>8</v>
      </c>
      <c r="D8" s="3" t="s">
        <v>6</v>
      </c>
      <c r="E8" s="3" t="s">
        <v>7</v>
      </c>
      <c r="F8" s="4" t="s">
        <v>44</v>
      </c>
    </row>
    <row r="9" spans="1:10" ht="30" customHeight="1" x14ac:dyDescent="0.2">
      <c r="A9" s="8" t="s">
        <v>48</v>
      </c>
      <c r="B9" s="9" t="s">
        <v>49</v>
      </c>
      <c r="C9" s="87">
        <v>1.58561792782</v>
      </c>
      <c r="D9" s="87">
        <v>4409.1442432000003</v>
      </c>
      <c r="E9" s="87">
        <v>0.986951475006</v>
      </c>
      <c r="F9" s="53">
        <v>2083.9495287599898</v>
      </c>
    </row>
    <row r="10" spans="1:10" ht="30" customHeight="1" x14ac:dyDescent="0.2">
      <c r="A10" s="8" t="s">
        <v>9</v>
      </c>
      <c r="B10" s="9" t="s">
        <v>10</v>
      </c>
      <c r="C10" s="88">
        <v>1</v>
      </c>
      <c r="D10" s="88">
        <v>1</v>
      </c>
      <c r="E10" s="88">
        <v>1</v>
      </c>
      <c r="F10" s="52">
        <v>1</v>
      </c>
    </row>
    <row r="11" spans="1:10" ht="30" customHeight="1" x14ac:dyDescent="0.2">
      <c r="A11" s="8" t="s">
        <v>64</v>
      </c>
      <c r="B11" s="9" t="s">
        <v>50</v>
      </c>
      <c r="C11" s="11">
        <f>C9/$D$4</f>
        <v>0.17182822424339947</v>
      </c>
      <c r="D11" s="11">
        <f>D9/$E$4</f>
        <v>0.5414317146147748</v>
      </c>
      <c r="E11" s="11">
        <f>E9/$F$4</f>
        <v>0.48500239303447268</v>
      </c>
      <c r="F11" s="12">
        <f>F9/$G$4</f>
        <v>0.43769926022813016</v>
      </c>
    </row>
    <row r="12" spans="1:10" ht="30" customHeight="1" x14ac:dyDescent="0.2">
      <c r="A12" s="8" t="s">
        <v>65</v>
      </c>
      <c r="B12" s="9" t="s">
        <v>51</v>
      </c>
      <c r="C12" s="11">
        <f>C11/$C$5</f>
        <v>3.4365644848679891E-2</v>
      </c>
      <c r="D12" s="11">
        <f t="shared" ref="D12:F12" si="0">D11/$C$5</f>
        <v>0.10828634292295496</v>
      </c>
      <c r="E12" s="11">
        <f t="shared" si="0"/>
        <v>9.7000478606894536E-2</v>
      </c>
      <c r="F12" s="12">
        <f t="shared" si="0"/>
        <v>8.7539852045626032E-2</v>
      </c>
    </row>
    <row r="13" spans="1:10" ht="30" customHeight="1" x14ac:dyDescent="0.2">
      <c r="A13" s="8" t="s">
        <v>66</v>
      </c>
      <c r="B13" s="9" t="s">
        <v>11</v>
      </c>
      <c r="C13" s="11">
        <f>C12*C10</f>
        <v>3.4365644848679891E-2</v>
      </c>
      <c r="D13" s="11">
        <f t="shared" ref="D13:F13" si="1">D12*D10</f>
        <v>0.10828634292295496</v>
      </c>
      <c r="E13" s="11">
        <f t="shared" si="1"/>
        <v>9.7000478606894536E-2</v>
      </c>
      <c r="F13" s="12">
        <f t="shared" si="1"/>
        <v>8.7539852045626032E-2</v>
      </c>
    </row>
    <row r="14" spans="1:10" ht="30" customHeight="1" thickBot="1" x14ac:dyDescent="0.25">
      <c r="A14" s="8" t="s">
        <v>81</v>
      </c>
      <c r="B14" s="10" t="s">
        <v>80</v>
      </c>
      <c r="C14" s="89">
        <f>SUM(C13:C13)</f>
        <v>3.4365644848679891E-2</v>
      </c>
      <c r="D14" s="90">
        <f>SUM(D13:D13)</f>
        <v>0.10828634292295496</v>
      </c>
      <c r="E14" s="90">
        <f t="shared" ref="E14:F14" si="2">SUM(E13:E13)</f>
        <v>9.7000478606894536E-2</v>
      </c>
      <c r="F14" s="91">
        <f t="shared" si="2"/>
        <v>8.7539852045626032E-2</v>
      </c>
    </row>
    <row r="15" spans="1:10" ht="15" customHeight="1" x14ac:dyDescent="0.2">
      <c r="A15" s="8"/>
      <c r="B15" s="8"/>
      <c r="C15" s="23"/>
      <c r="D15" s="23"/>
      <c r="E15" s="23"/>
      <c r="F15" s="8"/>
      <c r="G15" s="21"/>
      <c r="H15" s="8"/>
      <c r="J15" s="19"/>
    </row>
    <row r="16" spans="1:10" ht="15" customHeight="1" thickBot="1" x14ac:dyDescent="0.25">
      <c r="A16" s="8"/>
      <c r="B16" s="25" t="s">
        <v>12</v>
      </c>
      <c r="C16" s="23"/>
      <c r="D16" s="23"/>
      <c r="E16" s="23"/>
      <c r="F16" s="8"/>
      <c r="G16" s="21"/>
      <c r="H16" s="8"/>
      <c r="J16" s="19"/>
    </row>
    <row r="17" spans="1:11" ht="30" customHeight="1" x14ac:dyDescent="0.2">
      <c r="A17" s="8"/>
      <c r="B17" s="36"/>
      <c r="C17" s="37" t="s">
        <v>185</v>
      </c>
      <c r="D17" s="27" t="s">
        <v>144</v>
      </c>
      <c r="E17" s="27" t="s">
        <v>146</v>
      </c>
      <c r="F17" s="85" t="s">
        <v>148</v>
      </c>
      <c r="G17" s="28" t="s">
        <v>186</v>
      </c>
      <c r="H17" s="21"/>
      <c r="I17" s="23"/>
      <c r="K17" s="19"/>
    </row>
    <row r="18" spans="1:11" ht="30" customHeight="1" thickBot="1" x14ac:dyDescent="0.25">
      <c r="A18" s="65" t="s">
        <v>82</v>
      </c>
      <c r="B18" s="38" t="s">
        <v>13</v>
      </c>
      <c r="C18" s="57">
        <v>18945.297060600002</v>
      </c>
      <c r="D18" s="55">
        <v>14.8488498436</v>
      </c>
      <c r="E18" s="55">
        <v>12614.2911153</v>
      </c>
      <c r="F18" s="86">
        <v>0.341313286454</v>
      </c>
      <c r="G18" s="56">
        <v>6315.8157821499899</v>
      </c>
      <c r="H18" s="19"/>
      <c r="I18" s="8"/>
    </row>
    <row r="19" spans="1:11" ht="30" customHeight="1" x14ac:dyDescent="0.2">
      <c r="A19" s="65" t="s">
        <v>192</v>
      </c>
      <c r="B19" s="66" t="s">
        <v>41</v>
      </c>
      <c r="C19" s="67">
        <f>IF(C18&gt;=5000,1.25,(((5000-C18)/5000)*1.75)+1.25)</f>
        <v>1.25</v>
      </c>
      <c r="D19" s="19"/>
      <c r="E19" s="19"/>
      <c r="F19" s="19"/>
      <c r="G19" s="19"/>
      <c r="H19" s="8"/>
    </row>
    <row r="20" spans="1:11" ht="30" customHeight="1" thickBot="1" x14ac:dyDescent="0.25">
      <c r="A20" s="20"/>
      <c r="B20" s="39" t="s">
        <v>14</v>
      </c>
      <c r="C20" s="29">
        <v>20</v>
      </c>
      <c r="D20" s="19"/>
      <c r="E20" s="35"/>
      <c r="F20" s="19"/>
      <c r="G20" s="19"/>
      <c r="H20" s="8"/>
    </row>
    <row r="21" spans="1:11" ht="15" customHeight="1" x14ac:dyDescent="0.2">
      <c r="A21" s="20"/>
      <c r="B21" s="19"/>
      <c r="C21" s="19"/>
      <c r="D21" s="19"/>
      <c r="E21" s="19"/>
      <c r="F21" s="19"/>
      <c r="G21" s="19"/>
      <c r="H21" s="8"/>
    </row>
    <row r="22" spans="1:11" ht="15" customHeight="1" thickBot="1" x14ac:dyDescent="0.25">
      <c r="A22" s="20"/>
      <c r="B22" s="26" t="s">
        <v>15</v>
      </c>
      <c r="C22" s="19"/>
      <c r="D22" s="19"/>
      <c r="E22" s="19"/>
      <c r="F22" s="19"/>
      <c r="G22" s="19"/>
      <c r="H22" s="8"/>
    </row>
    <row r="23" spans="1:11" ht="30" customHeight="1" x14ac:dyDescent="0.2">
      <c r="A23" s="8" t="s">
        <v>16</v>
      </c>
      <c r="B23" s="41" t="s">
        <v>5</v>
      </c>
      <c r="C23" s="42" t="s">
        <v>6</v>
      </c>
      <c r="D23" s="42" t="s">
        <v>6</v>
      </c>
      <c r="E23" s="42" t="s">
        <v>44</v>
      </c>
      <c r="F23" s="42" t="s">
        <v>44</v>
      </c>
      <c r="H23" s="8"/>
    </row>
    <row r="24" spans="1:11" ht="30" customHeight="1" x14ac:dyDescent="0.2">
      <c r="A24" s="8" t="s">
        <v>202</v>
      </c>
      <c r="B24" s="43" t="s">
        <v>46</v>
      </c>
      <c r="C24" s="166" t="s">
        <v>198</v>
      </c>
      <c r="D24" s="166" t="s">
        <v>199</v>
      </c>
      <c r="E24" s="166" t="s">
        <v>196</v>
      </c>
      <c r="F24" s="167" t="s">
        <v>197</v>
      </c>
      <c r="H24" s="8"/>
    </row>
    <row r="25" spans="1:11" ht="30" customHeight="1" thickBot="1" x14ac:dyDescent="0.25">
      <c r="A25" s="8" t="s">
        <v>17</v>
      </c>
      <c r="B25" s="44" t="s">
        <v>18</v>
      </c>
      <c r="C25" s="50">
        <v>0.62</v>
      </c>
      <c r="D25" s="50">
        <v>0.92</v>
      </c>
      <c r="E25" s="50">
        <v>0.38</v>
      </c>
      <c r="F25" s="51">
        <v>0.96</v>
      </c>
      <c r="H25" s="8"/>
    </row>
    <row r="26" spans="1:11" ht="15" customHeight="1" x14ac:dyDescent="0.2">
      <c r="A26" s="8"/>
      <c r="B26" s="8"/>
      <c r="C26" s="8"/>
      <c r="D26" s="8"/>
      <c r="E26" s="8"/>
      <c r="F26" s="8"/>
      <c r="G26" s="8"/>
      <c r="H26" s="8"/>
      <c r="I26" s="8"/>
    </row>
    <row r="27" spans="1:11" ht="15" customHeight="1" thickBot="1" x14ac:dyDescent="0.25">
      <c r="A27" s="8"/>
      <c r="B27" s="26" t="s">
        <v>19</v>
      </c>
      <c r="C27" s="8"/>
      <c r="D27" s="8"/>
      <c r="E27" s="8"/>
      <c r="F27" s="8"/>
      <c r="G27" s="8"/>
      <c r="H27" s="8"/>
      <c r="I27" s="8"/>
    </row>
    <row r="28" spans="1:11" ht="30" customHeight="1" x14ac:dyDescent="0.2">
      <c r="A28" s="8"/>
      <c r="B28" s="1" t="s">
        <v>200</v>
      </c>
      <c r="C28" s="136" t="s">
        <v>201</v>
      </c>
      <c r="D28" s="138" t="s">
        <v>199</v>
      </c>
      <c r="E28" s="140" t="s">
        <v>196</v>
      </c>
      <c r="F28" s="137" t="s">
        <v>197</v>
      </c>
      <c r="G28" s="8"/>
      <c r="H28" s="8"/>
      <c r="I28" s="8"/>
    </row>
    <row r="29" spans="1:11" ht="30" customHeight="1" x14ac:dyDescent="0.2">
      <c r="A29" s="8" t="s">
        <v>47</v>
      </c>
      <c r="B29" s="134" t="s">
        <v>52</v>
      </c>
      <c r="C29" s="135">
        <f>D14/C25</f>
        <v>0.17465539181121767</v>
      </c>
      <c r="D29" s="135">
        <f>D14/D25</f>
        <v>0.11770254665538582</v>
      </c>
      <c r="E29" s="139">
        <f>F14/E25</f>
        <v>0.23036803169901587</v>
      </c>
      <c r="F29" s="141">
        <f>F14/F25</f>
        <v>9.1187345880860457E-2</v>
      </c>
      <c r="G29" s="8"/>
    </row>
    <row r="30" spans="1:11" ht="30" customHeight="1" x14ac:dyDescent="0.2">
      <c r="A30" s="8" t="s">
        <v>67</v>
      </c>
      <c r="B30" s="6" t="s">
        <v>53</v>
      </c>
      <c r="C30" s="49">
        <f>C29*$E$18</f>
        <v>2203.1539571634835</v>
      </c>
      <c r="D30" s="49">
        <f>D29*$E$18</f>
        <v>1484.7341885232172</v>
      </c>
      <c r="E30" s="49">
        <f>E29*$G$18</f>
        <v>1454.9620503074736</v>
      </c>
      <c r="F30" s="119">
        <f>F29*$G$18</f>
        <v>575.92247824670835</v>
      </c>
      <c r="G30" s="8"/>
    </row>
    <row r="31" spans="1:11" ht="60" customHeight="1" x14ac:dyDescent="0.2">
      <c r="A31" s="8" t="s">
        <v>68</v>
      </c>
      <c r="B31" s="6" t="s">
        <v>54</v>
      </c>
      <c r="C31" s="68">
        <f>C30*$C$19</f>
        <v>2753.9424464543545</v>
      </c>
      <c r="D31" s="68">
        <f>D30*$C$19</f>
        <v>1855.9177356540215</v>
      </c>
      <c r="E31" s="68">
        <f>E30*$C$19</f>
        <v>1818.7025628843421</v>
      </c>
      <c r="F31" s="120">
        <f>F30*$C$19</f>
        <v>719.90309780838538</v>
      </c>
      <c r="G31" s="8"/>
    </row>
    <row r="32" spans="1:11" ht="60" customHeight="1" thickBot="1" x14ac:dyDescent="0.25">
      <c r="A32" s="8" t="s">
        <v>69</v>
      </c>
      <c r="B32" s="5" t="s">
        <v>55</v>
      </c>
      <c r="C32" s="69">
        <f>C30*$C$20</f>
        <v>44063.079143269671</v>
      </c>
      <c r="D32" s="69">
        <f>D30*$C$20</f>
        <v>29694.683770464344</v>
      </c>
      <c r="E32" s="69">
        <f>E30*$C$20</f>
        <v>29099.241006149474</v>
      </c>
      <c r="F32" s="121">
        <f>F30*$C$20</f>
        <v>11518.449564934166</v>
      </c>
      <c r="G32" s="8"/>
    </row>
    <row r="33" spans="1:9" ht="15" customHeight="1" x14ac:dyDescent="0.2">
      <c r="A33" s="8"/>
      <c r="B33" s="8"/>
      <c r="C33" s="23"/>
      <c r="D33" s="22"/>
      <c r="E33" s="8"/>
      <c r="F33" s="8"/>
      <c r="G33" s="8"/>
      <c r="H33" s="8"/>
      <c r="I33" s="8"/>
    </row>
    <row r="34" spans="1:9" ht="15" customHeight="1" thickBot="1" x14ac:dyDescent="0.25">
      <c r="A34" s="8"/>
      <c r="B34" s="24" t="s">
        <v>20</v>
      </c>
      <c r="C34" s="8"/>
      <c r="D34" s="8"/>
      <c r="E34" s="8"/>
      <c r="F34" s="8"/>
      <c r="G34" s="8"/>
      <c r="H34" s="8"/>
      <c r="I34" s="8"/>
    </row>
    <row r="35" spans="1:9" ht="30" customHeight="1" x14ac:dyDescent="0.2">
      <c r="A35" s="8"/>
      <c r="B35" s="14" t="s">
        <v>200</v>
      </c>
      <c r="C35" s="160" t="s">
        <v>201</v>
      </c>
      <c r="D35" s="160" t="s">
        <v>199</v>
      </c>
      <c r="E35" s="160" t="s">
        <v>196</v>
      </c>
      <c r="F35" s="159" t="s">
        <v>197</v>
      </c>
      <c r="G35" s="129"/>
      <c r="H35" s="8"/>
      <c r="I35" s="8"/>
    </row>
    <row r="36" spans="1:9" ht="30" customHeight="1" x14ac:dyDescent="0.2">
      <c r="A36" s="8" t="s">
        <v>21</v>
      </c>
      <c r="B36" s="58" t="s">
        <v>56</v>
      </c>
      <c r="C36" s="161">
        <v>756</v>
      </c>
      <c r="D36" s="132">
        <v>698</v>
      </c>
      <c r="E36" s="132">
        <v>658</v>
      </c>
      <c r="F36" s="162">
        <v>227</v>
      </c>
      <c r="G36" s="8"/>
    </row>
    <row r="37" spans="1:9" ht="30" customHeight="1" x14ac:dyDescent="0.2">
      <c r="A37" s="8" t="s">
        <v>70</v>
      </c>
      <c r="B37" s="58" t="s">
        <v>51</v>
      </c>
      <c r="C37" s="17">
        <f>C36/$E$18</f>
        <v>5.9932024169240872E-2</v>
      </c>
      <c r="D37" s="17">
        <f>D36/$E$18</f>
        <v>5.5334064643029271E-2</v>
      </c>
      <c r="E37" s="17">
        <f>E36/$G$18</f>
        <v>0.10418289935872826</v>
      </c>
      <c r="F37" s="18">
        <f>F36/$G$18</f>
        <v>3.5941516952023272E-2</v>
      </c>
      <c r="G37" s="8"/>
    </row>
    <row r="38" spans="1:9" ht="30" customHeight="1" x14ac:dyDescent="0.2">
      <c r="A38" s="8" t="s">
        <v>66</v>
      </c>
      <c r="B38" s="15" t="s">
        <v>11</v>
      </c>
      <c r="C38" s="17">
        <f>C25*C37</f>
        <v>3.7157854984929344E-2</v>
      </c>
      <c r="D38" s="17">
        <f>D25*D37</f>
        <v>5.0907339471586932E-2</v>
      </c>
      <c r="E38" s="17">
        <f>E25*E37</f>
        <v>3.9589501756316745E-2</v>
      </c>
      <c r="F38" s="18">
        <f>F25*F37</f>
        <v>3.450385627394234E-2</v>
      </c>
    </row>
    <row r="39" spans="1:9" ht="30" customHeight="1" x14ac:dyDescent="0.2">
      <c r="A39" s="8" t="s">
        <v>22</v>
      </c>
      <c r="B39" s="16" t="s">
        <v>23</v>
      </c>
      <c r="C39" s="185">
        <f>SUM(C38:D38)</f>
        <v>8.8065194456516283E-2</v>
      </c>
      <c r="D39" s="186"/>
      <c r="E39" s="185">
        <f>SUM(E38:F38)</f>
        <v>7.4093358030259085E-2</v>
      </c>
      <c r="F39" s="193"/>
    </row>
    <row r="40" spans="1:9" ht="45" customHeight="1" thickBot="1" x14ac:dyDescent="0.25">
      <c r="A40" s="8" t="s">
        <v>74</v>
      </c>
      <c r="B40" s="40" t="s">
        <v>24</v>
      </c>
      <c r="C40" s="187" t="b">
        <f>C39&lt;=(D14*$C$19)</f>
        <v>1</v>
      </c>
      <c r="D40" s="188"/>
      <c r="E40" s="187" t="b">
        <f>E39&lt;=(F14*$C$19)</f>
        <v>1</v>
      </c>
      <c r="F40" s="195"/>
    </row>
    <row r="41" spans="1:9" ht="15" customHeight="1" x14ac:dyDescent="0.2">
      <c r="A41" s="60" t="s">
        <v>71</v>
      </c>
      <c r="B41" s="8"/>
      <c r="C41" s="8"/>
      <c r="D41" s="8"/>
      <c r="E41" s="8"/>
      <c r="F41" s="8"/>
      <c r="G41" s="8"/>
      <c r="H41" s="8"/>
    </row>
    <row r="42" spans="1:9" ht="15" customHeight="1" x14ac:dyDescent="0.2">
      <c r="A42" s="59"/>
      <c r="B42" s="8"/>
      <c r="C42" s="63"/>
      <c r="D42" s="64"/>
      <c r="E42" s="8"/>
      <c r="F42" s="8"/>
      <c r="G42" s="8"/>
      <c r="H42" s="8"/>
    </row>
    <row r="43" spans="1:9" ht="15" customHeight="1" thickBot="1" x14ac:dyDescent="0.25">
      <c r="A43" s="8"/>
      <c r="B43" s="24" t="s">
        <v>25</v>
      </c>
      <c r="C43" s="8"/>
      <c r="D43" s="8"/>
      <c r="E43" s="8"/>
      <c r="F43" s="8"/>
      <c r="G43" s="8"/>
      <c r="H43" s="8"/>
    </row>
    <row r="44" spans="1:9" ht="30" customHeight="1" x14ac:dyDescent="0.2">
      <c r="A44" s="8"/>
      <c r="B44" s="154" t="s">
        <v>200</v>
      </c>
      <c r="C44" s="155" t="s">
        <v>201</v>
      </c>
      <c r="D44" s="156" t="s">
        <v>199</v>
      </c>
      <c r="E44" s="156" t="s">
        <v>196</v>
      </c>
      <c r="F44" s="157" t="s">
        <v>197</v>
      </c>
      <c r="G44" s="129"/>
      <c r="H44" s="8"/>
    </row>
    <row r="45" spans="1:9" ht="32" x14ac:dyDescent="0.2">
      <c r="A45" s="8" t="s">
        <v>26</v>
      </c>
      <c r="B45" s="153" t="s">
        <v>57</v>
      </c>
      <c r="C45" s="152">
        <v>11678</v>
      </c>
      <c r="D45" s="163">
        <v>12498</v>
      </c>
      <c r="E45" s="163">
        <v>6843</v>
      </c>
      <c r="F45" s="158">
        <v>6290</v>
      </c>
    </row>
    <row r="46" spans="1:9" ht="30" customHeight="1" x14ac:dyDescent="0.2">
      <c r="A46" s="8" t="s">
        <v>73</v>
      </c>
      <c r="B46" s="45" t="s">
        <v>58</v>
      </c>
      <c r="C46" s="47">
        <f>C45/$E$18</f>
        <v>0.92577536805343241</v>
      </c>
      <c r="D46" s="47">
        <f>D45/$E$18</f>
        <v>0.99078100273435499</v>
      </c>
      <c r="E46" s="47">
        <f>E45/$G$18</f>
        <v>1.0834704867960143</v>
      </c>
      <c r="F46" s="48">
        <f>F45/$G$18</f>
        <v>0.99591251818601934</v>
      </c>
    </row>
    <row r="47" spans="1:9" ht="30" customHeight="1" x14ac:dyDescent="0.2">
      <c r="A47" s="8" t="s">
        <v>72</v>
      </c>
      <c r="B47" s="45" t="s">
        <v>51</v>
      </c>
      <c r="C47" s="47">
        <f>C46/$C$20</f>
        <v>4.6288768402671619E-2</v>
      </c>
      <c r="D47" s="47">
        <f t="shared" ref="D47:F47" si="3">D46/$C$20</f>
        <v>4.9539050136717749E-2</v>
      </c>
      <c r="E47" s="47">
        <f t="shared" si="3"/>
        <v>5.4173524339800716E-2</v>
      </c>
      <c r="F47" s="48">
        <f t="shared" si="3"/>
        <v>4.9795625909300964E-2</v>
      </c>
    </row>
    <row r="48" spans="1:9" ht="30" customHeight="1" x14ac:dyDescent="0.2">
      <c r="A48" s="8" t="s">
        <v>66</v>
      </c>
      <c r="B48" s="45" t="s">
        <v>11</v>
      </c>
      <c r="C48" s="47">
        <f>C25*C47</f>
        <v>2.8699036409656403E-2</v>
      </c>
      <c r="D48" s="47">
        <f>D25*D47</f>
        <v>4.5575926125780333E-2</v>
      </c>
      <c r="E48" s="47">
        <f>E25*E47</f>
        <v>2.0585939249124271E-2</v>
      </c>
      <c r="F48" s="48">
        <f>F25*F47</f>
        <v>4.7803800872928924E-2</v>
      </c>
    </row>
    <row r="49" spans="1:12" ht="32" x14ac:dyDescent="0.2">
      <c r="A49" s="8" t="s">
        <v>22</v>
      </c>
      <c r="B49" s="45" t="s">
        <v>27</v>
      </c>
      <c r="C49" s="189">
        <f>SUM(C48:D48)</f>
        <v>7.4274962535436737E-2</v>
      </c>
      <c r="D49" s="190"/>
      <c r="E49" s="189">
        <f>SUM(E48:F48)</f>
        <v>6.8389740122053191E-2</v>
      </c>
      <c r="F49" s="194"/>
    </row>
    <row r="50" spans="1:12" ht="33" thickBot="1" x14ac:dyDescent="0.25">
      <c r="A50" s="8" t="s">
        <v>75</v>
      </c>
      <c r="B50" s="46" t="s">
        <v>28</v>
      </c>
      <c r="C50" s="191" t="b">
        <f>C49&lt;=D14</f>
        <v>1</v>
      </c>
      <c r="D50" s="192"/>
      <c r="E50" s="191" t="b">
        <f>E49&lt;=F14</f>
        <v>1</v>
      </c>
      <c r="F50" s="196"/>
      <c r="G50" s="96"/>
    </row>
    <row r="51" spans="1:12" ht="15" customHeight="1" x14ac:dyDescent="0.2">
      <c r="D51" s="184"/>
      <c r="E51" s="184"/>
      <c r="F51" s="184"/>
      <c r="G51" s="184"/>
      <c r="H51" s="8"/>
    </row>
    <row r="52" spans="1:12" ht="15" customHeight="1" thickBot="1" x14ac:dyDescent="0.25">
      <c r="A52" s="8"/>
      <c r="B52" s="24" t="s">
        <v>29</v>
      </c>
      <c r="C52" s="8"/>
      <c r="D52" s="8"/>
      <c r="E52" s="8"/>
      <c r="F52" s="8"/>
      <c r="G52" s="8"/>
      <c r="H52" s="8"/>
      <c r="I52" s="8"/>
      <c r="J52" s="8"/>
      <c r="K52" s="8"/>
      <c r="L52" s="8"/>
    </row>
    <row r="53" spans="1:12" ht="30" customHeight="1" thickBot="1" x14ac:dyDescent="0.25">
      <c r="A53" s="8" t="s">
        <v>30</v>
      </c>
      <c r="B53" s="71" t="s">
        <v>31</v>
      </c>
      <c r="C53" s="70">
        <v>2.5</v>
      </c>
      <c r="D53" s="142"/>
      <c r="E53" s="143"/>
      <c r="F53" s="143"/>
      <c r="G53" s="8"/>
      <c r="H53" s="8"/>
      <c r="I53" s="8"/>
      <c r="J53" s="8"/>
      <c r="K53" s="8"/>
      <c r="L53" s="8"/>
    </row>
    <row r="54" spans="1:12" ht="30" customHeight="1" x14ac:dyDescent="0.2">
      <c r="A54" s="8"/>
      <c r="B54" s="72" t="s">
        <v>200</v>
      </c>
      <c r="C54" s="148" t="s">
        <v>201</v>
      </c>
      <c r="D54" s="149" t="s">
        <v>199</v>
      </c>
      <c r="E54" s="150" t="s">
        <v>196</v>
      </c>
      <c r="F54" s="151" t="s">
        <v>197</v>
      </c>
      <c r="G54" s="129"/>
      <c r="H54" s="8"/>
      <c r="I54" s="8"/>
      <c r="J54" s="8"/>
      <c r="K54" s="8"/>
      <c r="L54" s="8"/>
    </row>
    <row r="55" spans="1:12" ht="30" customHeight="1" x14ac:dyDescent="0.2">
      <c r="A55" s="8" t="s">
        <v>32</v>
      </c>
      <c r="B55" s="72" t="s">
        <v>59</v>
      </c>
      <c r="C55" s="164">
        <v>1890</v>
      </c>
      <c r="D55" s="132">
        <v>1745</v>
      </c>
      <c r="E55" s="165">
        <v>1645</v>
      </c>
      <c r="F55" s="147">
        <v>567.5</v>
      </c>
      <c r="G55" s="8"/>
      <c r="H55" s="8"/>
      <c r="I55" s="8"/>
      <c r="J55" s="8"/>
    </row>
    <row r="56" spans="1:12" ht="30" customHeight="1" x14ac:dyDescent="0.2">
      <c r="A56" s="8" t="s">
        <v>76</v>
      </c>
      <c r="B56" s="72" t="s">
        <v>60</v>
      </c>
      <c r="C56" s="76">
        <f>C55/$E$18</f>
        <v>0.14983006042310218</v>
      </c>
      <c r="D56" s="76">
        <f>D55/$E$18</f>
        <v>0.13833516160757317</v>
      </c>
      <c r="E56" s="122">
        <f>E55/$G$18</f>
        <v>0.26045724839682066</v>
      </c>
      <c r="F56" s="77">
        <f>F55/$G$18</f>
        <v>8.9853792380058181E-2</v>
      </c>
      <c r="G56" s="8"/>
      <c r="H56" s="8"/>
      <c r="I56" s="8"/>
      <c r="J56" s="8"/>
    </row>
    <row r="57" spans="1:12" ht="30" customHeight="1" x14ac:dyDescent="0.2">
      <c r="A57" s="8" t="s">
        <v>77</v>
      </c>
      <c r="B57" s="72" t="s">
        <v>51</v>
      </c>
      <c r="C57" s="76">
        <f>C56/$C$53</f>
        <v>5.9932024169240872E-2</v>
      </c>
      <c r="D57" s="76">
        <f>D56/$C$53</f>
        <v>5.5334064643029271E-2</v>
      </c>
      <c r="E57" s="76">
        <f t="shared" ref="E57:F57" si="4">E56/$C$53</f>
        <v>0.10418289935872826</v>
      </c>
      <c r="F57" s="133">
        <f t="shared" si="4"/>
        <v>3.5941516952023272E-2</v>
      </c>
      <c r="G57" s="8"/>
      <c r="H57" s="8"/>
      <c r="I57" s="8"/>
      <c r="J57" s="8"/>
    </row>
    <row r="58" spans="1:12" ht="30" customHeight="1" x14ac:dyDescent="0.2">
      <c r="A58" s="8" t="s">
        <v>66</v>
      </c>
      <c r="B58" s="73" t="s">
        <v>11</v>
      </c>
      <c r="C58" s="76">
        <f>C25*C57</f>
        <v>3.7157854984929344E-2</v>
      </c>
      <c r="D58" s="76">
        <f>D25*D57</f>
        <v>5.0907339471586932E-2</v>
      </c>
      <c r="E58" s="122">
        <f>E25*E57</f>
        <v>3.9589501756316745E-2</v>
      </c>
      <c r="F58" s="77">
        <f>F25*F57</f>
        <v>3.450385627394234E-2</v>
      </c>
      <c r="G58" s="8"/>
      <c r="H58" s="8"/>
      <c r="I58" s="8"/>
      <c r="J58" s="8"/>
    </row>
    <row r="59" spans="1:12" ht="30" customHeight="1" x14ac:dyDescent="0.2">
      <c r="A59" s="8" t="s">
        <v>22</v>
      </c>
      <c r="B59" s="74" t="s">
        <v>33</v>
      </c>
      <c r="C59" s="172">
        <f>SUM(C58:D58)</f>
        <v>8.8065194456516283E-2</v>
      </c>
      <c r="D59" s="173"/>
      <c r="E59" s="172">
        <f>SUM(E58:F58)</f>
        <v>7.4093358030259085E-2</v>
      </c>
      <c r="F59" s="174"/>
      <c r="G59" s="8"/>
      <c r="H59" s="8"/>
      <c r="I59" s="8"/>
      <c r="J59" s="8"/>
    </row>
    <row r="60" spans="1:12" ht="45" customHeight="1" thickBot="1" x14ac:dyDescent="0.25">
      <c r="A60" s="8" t="s">
        <v>74</v>
      </c>
      <c r="B60" s="75" t="s">
        <v>34</v>
      </c>
      <c r="C60" s="180" t="b">
        <f>C59&lt;=(D14*$C$19)</f>
        <v>1</v>
      </c>
      <c r="D60" s="181"/>
      <c r="E60" s="180" t="b">
        <f>E59&lt;=(F14*$C$19)</f>
        <v>1</v>
      </c>
      <c r="F60" s="182"/>
      <c r="G60" s="8"/>
      <c r="H60" s="8"/>
      <c r="I60" s="8"/>
      <c r="J60" s="8"/>
    </row>
    <row r="61" spans="1:12" ht="15" customHeight="1" x14ac:dyDescent="0.2">
      <c r="A61" s="8"/>
      <c r="B61" s="8"/>
      <c r="C61" s="8"/>
      <c r="D61" s="8"/>
      <c r="E61" s="8"/>
      <c r="F61" s="8"/>
      <c r="G61" s="8"/>
      <c r="H61" s="8"/>
      <c r="I61" s="8"/>
      <c r="J61" s="8"/>
      <c r="K61" s="8"/>
      <c r="L61" s="8"/>
    </row>
    <row r="62" spans="1:12" ht="15" customHeight="1" thickBot="1" x14ac:dyDescent="0.25">
      <c r="A62" s="8"/>
      <c r="B62" s="128" t="s">
        <v>35</v>
      </c>
      <c r="C62" s="8"/>
      <c r="D62" s="8"/>
      <c r="E62" s="8"/>
      <c r="F62" s="8"/>
      <c r="G62" s="8"/>
      <c r="H62" s="8"/>
      <c r="I62" s="8"/>
      <c r="J62" s="8"/>
      <c r="K62" s="8"/>
      <c r="L62" s="8"/>
    </row>
    <row r="63" spans="1:12" ht="30" customHeight="1" thickBot="1" x14ac:dyDescent="0.25">
      <c r="A63" s="127" t="s">
        <v>36</v>
      </c>
      <c r="B63" s="126" t="s">
        <v>37</v>
      </c>
      <c r="C63" s="130">
        <v>15</v>
      </c>
      <c r="D63" s="142"/>
      <c r="E63" s="143"/>
      <c r="F63" s="143"/>
      <c r="G63" s="8"/>
      <c r="H63" s="8"/>
      <c r="I63" s="8"/>
      <c r="J63" s="8"/>
      <c r="K63" s="8"/>
      <c r="L63" s="8"/>
    </row>
    <row r="64" spans="1:12" ht="30" customHeight="1" x14ac:dyDescent="0.2">
      <c r="A64" s="127"/>
      <c r="B64" s="33" t="s">
        <v>200</v>
      </c>
      <c r="C64" s="144" t="s">
        <v>201</v>
      </c>
      <c r="D64" s="146" t="s">
        <v>199</v>
      </c>
      <c r="E64" s="146" t="s">
        <v>196</v>
      </c>
      <c r="F64" s="145" t="s">
        <v>197</v>
      </c>
      <c r="G64" s="129"/>
      <c r="H64" s="8"/>
      <c r="I64" s="8"/>
      <c r="J64" s="8"/>
      <c r="K64" s="8"/>
      <c r="L64" s="8"/>
    </row>
    <row r="65" spans="1:12" ht="45" customHeight="1" x14ac:dyDescent="0.2">
      <c r="A65" s="127" t="s">
        <v>38</v>
      </c>
      <c r="B65" s="131" t="s">
        <v>61</v>
      </c>
      <c r="C65" s="132">
        <v>8758</v>
      </c>
      <c r="D65" s="132">
        <v>9373</v>
      </c>
      <c r="E65" s="132">
        <v>4160</v>
      </c>
      <c r="F65" s="147">
        <v>4717</v>
      </c>
      <c r="G65" s="8"/>
      <c r="H65" s="8"/>
      <c r="I65" s="8"/>
      <c r="J65" s="8"/>
    </row>
    <row r="66" spans="1:12" ht="30" customHeight="1" x14ac:dyDescent="0.2">
      <c r="A66" s="8" t="s">
        <v>78</v>
      </c>
      <c r="B66" s="123" t="s">
        <v>62</v>
      </c>
      <c r="C66" s="124">
        <f>C65/$E$18</f>
        <v>0.69429188845795176</v>
      </c>
      <c r="D66" s="124">
        <f>D65/$E$18</f>
        <v>0.74304611446864377</v>
      </c>
      <c r="E66" s="81">
        <f>E65/$G$18</f>
        <v>0.65866392299743093</v>
      </c>
      <c r="F66" s="125">
        <f>F65/$G$18</f>
        <v>0.74685522230261581</v>
      </c>
      <c r="G66" s="8"/>
      <c r="H66" s="8"/>
      <c r="I66" s="8"/>
      <c r="J66" s="8"/>
    </row>
    <row r="67" spans="1:12" ht="30" customHeight="1" x14ac:dyDescent="0.2">
      <c r="A67" s="8" t="s">
        <v>79</v>
      </c>
      <c r="B67" s="33" t="s">
        <v>51</v>
      </c>
      <c r="C67" s="81">
        <f>C66/$C$63</f>
        <v>4.6286125897196786E-2</v>
      </c>
      <c r="D67" s="81">
        <f t="shared" ref="D67:F67" si="5">D66/$C$63</f>
        <v>4.9536407631242917E-2</v>
      </c>
      <c r="E67" s="81">
        <f t="shared" si="5"/>
        <v>4.3910928199828732E-2</v>
      </c>
      <c r="F67" s="82">
        <f t="shared" si="5"/>
        <v>4.9790348153507719E-2</v>
      </c>
      <c r="G67" s="8"/>
      <c r="H67" s="8"/>
      <c r="I67" s="8"/>
      <c r="J67" s="8"/>
    </row>
    <row r="68" spans="1:12" ht="30" customHeight="1" x14ac:dyDescent="0.2">
      <c r="A68" s="8" t="s">
        <v>66</v>
      </c>
      <c r="B68" s="78" t="s">
        <v>11</v>
      </c>
      <c r="C68" s="81">
        <f>C25*C67</f>
        <v>2.8697398056262008E-2</v>
      </c>
      <c r="D68" s="81">
        <f>D25*D67</f>
        <v>4.5573495020743482E-2</v>
      </c>
      <c r="E68" s="81">
        <f>E25*E67</f>
        <v>1.6686152715934918E-2</v>
      </c>
      <c r="F68" s="82">
        <f>F25*F67</f>
        <v>4.7798734227367405E-2</v>
      </c>
      <c r="G68" s="8"/>
      <c r="H68" s="8"/>
      <c r="I68" s="8"/>
      <c r="J68" s="8"/>
    </row>
    <row r="69" spans="1:12" ht="45" customHeight="1" x14ac:dyDescent="0.2">
      <c r="A69" s="8" t="s">
        <v>22</v>
      </c>
      <c r="B69" s="79" t="s">
        <v>39</v>
      </c>
      <c r="C69" s="175">
        <f>SUM(C68:D68)</f>
        <v>7.427089307700549E-2</v>
      </c>
      <c r="D69" s="177"/>
      <c r="E69" s="175">
        <f>SUM(E68:F68)</f>
        <v>6.4484886943302316E-2</v>
      </c>
      <c r="F69" s="176"/>
      <c r="G69" s="8"/>
      <c r="H69" s="8"/>
      <c r="I69" s="8"/>
      <c r="J69" s="8"/>
    </row>
    <row r="70" spans="1:12" ht="30" customHeight="1" thickBot="1" x14ac:dyDescent="0.25">
      <c r="A70" s="8" t="s">
        <v>75</v>
      </c>
      <c r="B70" s="80" t="s">
        <v>40</v>
      </c>
      <c r="C70" s="178" t="b">
        <f>C69&lt;=D14</f>
        <v>1</v>
      </c>
      <c r="D70" s="179"/>
      <c r="E70" s="178" t="b">
        <f>E69&lt;=F14</f>
        <v>1</v>
      </c>
      <c r="F70" s="183"/>
      <c r="G70" s="8"/>
      <c r="H70" s="8"/>
      <c r="I70" s="8"/>
      <c r="J70" s="8"/>
    </row>
    <row r="71" spans="1:12" x14ac:dyDescent="0.2">
      <c r="A71" s="8"/>
      <c r="B71" s="8"/>
      <c r="C71" s="8"/>
      <c r="D71" s="8"/>
      <c r="E71" s="8"/>
      <c r="F71" s="8"/>
      <c r="G71" s="8"/>
      <c r="H71" s="8"/>
      <c r="I71" s="8"/>
      <c r="J71" s="8"/>
      <c r="K71" s="8"/>
      <c r="L71" s="8"/>
    </row>
    <row r="72" spans="1:12" ht="15" customHeight="1" x14ac:dyDescent="0.2">
      <c r="A72" s="8"/>
      <c r="B72" s="8"/>
      <c r="C72" s="8"/>
      <c r="D72" s="8"/>
      <c r="E72" s="8"/>
      <c r="F72" s="8"/>
      <c r="G72" s="8"/>
      <c r="H72" s="8"/>
      <c r="I72" s="8"/>
      <c r="J72" s="8"/>
      <c r="K72" s="8"/>
      <c r="L72" s="8"/>
    </row>
    <row r="73" spans="1:12" x14ac:dyDescent="0.2">
      <c r="A73" s="8"/>
      <c r="B73" s="8"/>
      <c r="C73" s="8"/>
      <c r="D73" s="8"/>
      <c r="E73" s="8"/>
      <c r="F73" s="8"/>
      <c r="G73" s="8"/>
      <c r="H73" s="8"/>
      <c r="I73" s="8"/>
      <c r="J73" s="8"/>
      <c r="K73" s="8"/>
      <c r="L73" s="8"/>
    </row>
    <row r="74" spans="1:12" x14ac:dyDescent="0.2">
      <c r="A74" s="8"/>
      <c r="B74" s="8"/>
      <c r="C74" s="8"/>
      <c r="D74" s="8"/>
      <c r="E74" s="8"/>
      <c r="F74" s="8"/>
      <c r="G74" s="8"/>
      <c r="H74" s="8"/>
      <c r="I74" s="8"/>
      <c r="J74" s="8"/>
      <c r="K74" s="8"/>
      <c r="L74" s="8"/>
    </row>
    <row r="75" spans="1:12" x14ac:dyDescent="0.2">
      <c r="A75" s="8"/>
      <c r="B75" s="8"/>
      <c r="C75" s="8"/>
      <c r="D75" s="8"/>
      <c r="E75" s="8"/>
      <c r="F75" s="8"/>
      <c r="G75" s="8"/>
      <c r="H75" s="8"/>
      <c r="I75" s="8"/>
      <c r="J75" s="8"/>
      <c r="K75" s="8"/>
      <c r="L75" s="8"/>
    </row>
    <row r="80" spans="1:12"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sheetData>
  <mergeCells count="18">
    <mergeCell ref="D51:E51"/>
    <mergeCell ref="F51:G51"/>
    <mergeCell ref="C39:D39"/>
    <mergeCell ref="C40:D40"/>
    <mergeCell ref="C49:D49"/>
    <mergeCell ref="C50:D50"/>
    <mergeCell ref="E39:F39"/>
    <mergeCell ref="E49:F49"/>
    <mergeCell ref="E40:F40"/>
    <mergeCell ref="E50:F50"/>
    <mergeCell ref="C59:D59"/>
    <mergeCell ref="E59:F59"/>
    <mergeCell ref="E69:F69"/>
    <mergeCell ref="C69:D69"/>
    <mergeCell ref="C70:D70"/>
    <mergeCell ref="C60:D60"/>
    <mergeCell ref="E60:F60"/>
    <mergeCell ref="E70:F70"/>
  </mergeCells>
  <phoneticPr fontId="5" type="noConversion"/>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7B1F972426100A47AF886BBD1E936878" ma:contentTypeVersion="5558" ma:contentTypeDescription="Create a new document." ma:contentTypeScope="" ma:versionID="9b4e8b129c104e9e7f7b659a97184544">
  <xsd:schema xmlns:xsd="http://www.w3.org/2001/XMLSchema" xmlns:xs="http://www.w3.org/2001/XMLSchema" xmlns:p="http://schemas.microsoft.com/office/2006/metadata/properties" xmlns:ns2="57536742-d7eb-4eb0-8cdb-d69a6240b5bc" xmlns:ns3="480b0b03-4e16-4b97-8705-49a91e43c016" xmlns:ns4="e42c8a2f-dd3e-41c1-bb92-09c27bffbaa7" xmlns:ns5="abd54e9f-ac00-43e1-92ed-67ff343640da" targetNamespace="http://schemas.microsoft.com/office/2006/metadata/properties" ma:root="true" ma:fieldsID="1c5d43d68150d3e67628634e6d2cd69a" ns2:_="" ns3:_="" ns4:_="" ns5:_="">
    <xsd:import namespace="57536742-d7eb-4eb0-8cdb-d69a6240b5bc"/>
    <xsd:import namespace="480b0b03-4e16-4b97-8705-49a91e43c016"/>
    <xsd:import namespace="e42c8a2f-dd3e-41c1-bb92-09c27bffbaa7"/>
    <xsd:import namespace="abd54e9f-ac00-43e1-92ed-67ff343640d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3:lcf76f155ced4ddcb4097134ff3c332f" minOccurs="0"/>
                <xsd:element ref="ns5: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536742-d7eb-4eb0-8cdb-d69a6240b5bc"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80b0b03-4e16-4b97-8705-49a91e43c01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71c2b29-a11c-43ed-8b00-f264793a87cb" ma:termSetId="09814cd3-568e-fe90-9814-8d621ff8fb84" ma:anchorId="fba54fb3-c3e1-fe81-a776-ca4b69148c4d" ma:open="true" ma:isKeyword="false">
      <xsd:complexType>
        <xsd:sequence>
          <xsd:element ref="pc:Terms" minOccurs="0" maxOccurs="1"/>
        </xsd:sequence>
      </xsd:complexType>
    </xsd:element>
    <xsd:element name="MediaLengthInSeconds" ma:index="26" nillable="true" ma:displayName="MediaLengthInSeconds" ma:hidden="true" ma:internalName="MediaLengthInSeconds" ma:readOnly="true">
      <xsd:simpleType>
        <xsd:restriction base="dms:Unknow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2c8a2f-dd3e-41c1-bb92-09c27bffbaa7" elementFormDefault="qualified">
    <xsd:import namespace="http://schemas.microsoft.com/office/2006/documentManagement/types"/>
    <xsd:import namespace="http://schemas.microsoft.com/office/infopath/2007/PartnerControls"/>
    <xsd:element name="SharedWithUsers" ma:index="2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d54e9f-ac00-43e1-92ed-67ff343640da"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53d95a9d-c394-4146-a844-2453be9b8793}" ma:internalName="TaxCatchAll" ma:showField="CatchAllData" ma:web="57536742-d7eb-4eb0-8cdb-d69a6240b5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80b0b03-4e16-4b97-8705-49a91e43c016">
      <Terms xmlns="http://schemas.microsoft.com/office/infopath/2007/PartnerControls"/>
    </lcf76f155ced4ddcb4097134ff3c332f>
    <TaxCatchAll xmlns="abd54e9f-ac00-43e1-92ed-67ff343640da"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E4C12E-4C83-413D-AF4C-100C6E923F72}">
  <ds:schemaRefs>
    <ds:schemaRef ds:uri="http://schemas.microsoft.com/sharepoint/events"/>
  </ds:schemaRefs>
</ds:datastoreItem>
</file>

<file path=customXml/itemProps2.xml><?xml version="1.0" encoding="utf-8"?>
<ds:datastoreItem xmlns:ds="http://schemas.openxmlformats.org/officeDocument/2006/customXml" ds:itemID="{9B499EAF-0014-427F-A5A2-E72F754B33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536742-d7eb-4eb0-8cdb-d69a6240b5bc"/>
    <ds:schemaRef ds:uri="480b0b03-4e16-4b97-8705-49a91e43c016"/>
    <ds:schemaRef ds:uri="e42c8a2f-dd3e-41c1-bb92-09c27bffbaa7"/>
    <ds:schemaRef ds:uri="abd54e9f-ac00-43e1-92ed-67ff343640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5E72ED-37B1-4D91-9EFB-DB234D059C3D}">
  <ds:schemaRefs>
    <ds:schemaRef ds:uri="http://www.w3.org/XML/1998/namespace"/>
    <ds:schemaRef ds:uri="http://purl.org/dc/dcmitype/"/>
    <ds:schemaRef ds:uri="57536742-d7eb-4eb0-8cdb-d69a6240b5bc"/>
    <ds:schemaRef ds:uri="http://schemas.microsoft.com/office/2006/metadata/properties"/>
    <ds:schemaRef ds:uri="http://purl.org/dc/elements/1.1/"/>
    <ds:schemaRef ds:uri="http://schemas.microsoft.com/office/2006/documentManagement/types"/>
    <ds:schemaRef ds:uri="http://purl.org/dc/terms/"/>
    <ds:schemaRef ds:uri="480b0b03-4e16-4b97-8705-49a91e43c016"/>
    <ds:schemaRef ds:uri="http://schemas.microsoft.com/office/infopath/2007/PartnerControls"/>
    <ds:schemaRef ds:uri="http://schemas.openxmlformats.org/package/2006/metadata/core-properties"/>
    <ds:schemaRef ds:uri="abd54e9f-ac00-43e1-92ed-67ff343640da"/>
    <ds:schemaRef ds:uri="e42c8a2f-dd3e-41c1-bb92-09c27bffbaa7"/>
  </ds:schemaRefs>
</ds:datastoreItem>
</file>

<file path=customXml/itemProps4.xml><?xml version="1.0" encoding="utf-8"?>
<ds:datastoreItem xmlns:ds="http://schemas.openxmlformats.org/officeDocument/2006/customXml" ds:itemID="{6893E328-17BE-45F1-8161-40D178581E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Title and Version</vt:lpstr>
      <vt:lpstr>Filtered Properties</vt:lpstr>
      <vt:lpstr>Eligible Comparable Properties</vt:lpstr>
      <vt:lpstr>Outlier Detection</vt:lpstr>
      <vt:lpstr>Harvest Intensity Calculations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Taylor, Andrew</dc:creator>
  <cp:keywords/>
  <dc:description/>
  <cp:lastModifiedBy>Kahn, Brad</cp:lastModifiedBy>
  <cp:revision/>
  <dcterms:created xsi:type="dcterms:W3CDTF">2023-11-06T22:42:31Z</dcterms:created>
  <dcterms:modified xsi:type="dcterms:W3CDTF">2024-07-08T20:58:06Z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bd367d-9e3b-49e5-aa9a-caafdafee3aa_Enabled">
    <vt:lpwstr>true</vt:lpwstr>
  </property>
  <property fmtid="{D5CDD505-2E9C-101B-9397-08002B2CF9AE}" pid="3" name="MSIP_Label_65bd367d-9e3b-49e5-aa9a-caafdafee3aa_SetDate">
    <vt:lpwstr>2023-11-07T03:34:43Z</vt:lpwstr>
  </property>
  <property fmtid="{D5CDD505-2E9C-101B-9397-08002B2CF9AE}" pid="4" name="MSIP_Label_65bd367d-9e3b-49e5-aa9a-caafdafee3aa_Method">
    <vt:lpwstr>Standard</vt:lpwstr>
  </property>
  <property fmtid="{D5CDD505-2E9C-101B-9397-08002B2CF9AE}" pid="5" name="MSIP_Label_65bd367d-9e3b-49e5-aa9a-caafdafee3aa_Name">
    <vt:lpwstr>65bd367d-9e3b-49e5-aa9a-caafdafee3aa</vt:lpwstr>
  </property>
  <property fmtid="{D5CDD505-2E9C-101B-9397-08002B2CF9AE}" pid="6" name="MSIP_Label_65bd367d-9e3b-49e5-aa9a-caafdafee3aa_SiteId">
    <vt:lpwstr>9be3e276-28d8-4cd8-8f84-02cf1911da9c</vt:lpwstr>
  </property>
  <property fmtid="{D5CDD505-2E9C-101B-9397-08002B2CF9AE}" pid="7" name="MSIP_Label_65bd367d-9e3b-49e5-aa9a-caafdafee3aa_ActionId">
    <vt:lpwstr>cbd4703d-73e1-4fbd-acd4-1db8eafff695</vt:lpwstr>
  </property>
  <property fmtid="{D5CDD505-2E9C-101B-9397-08002B2CF9AE}" pid="8" name="MSIP_Label_65bd367d-9e3b-49e5-aa9a-caafdafee3aa_ContentBits">
    <vt:lpwstr>0</vt:lpwstr>
  </property>
  <property fmtid="{D5CDD505-2E9C-101B-9397-08002B2CF9AE}" pid="9" name="ContentTypeId">
    <vt:lpwstr>0x0101007B1F972426100A47AF886BBD1E936878</vt:lpwstr>
  </property>
  <property fmtid="{D5CDD505-2E9C-101B-9397-08002B2CF9AE}" pid="10" name="MediaServiceImageTags">
    <vt:lpwstr/>
  </property>
</Properties>
</file>